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5/FINANCIJSKI IZVJEŠTAJI 2025/IZVRŠENJA FIN. PLANOVA/12-2025/"/>
    </mc:Choice>
  </mc:AlternateContent>
  <xr:revisionPtr revIDLastSave="478" documentId="11_E642A5ACF04FA0FFB1A9D2AC3C8FA0571B1E9B9C" xr6:coauthVersionLast="47" xr6:coauthVersionMax="47" xr10:uidLastSave="{3C450A1C-0B62-4012-8DD8-FEBD813CEED3}"/>
  <bookViews>
    <workbookView xWindow="22932" yWindow="-192" windowWidth="23256" windowHeight="12456" tabRatio="898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 prema izvorima f" sheetId="10" state="hidden" r:id="rId5"/>
    <sheet name="POSEBNI DIO" sheetId="7" r:id="rId6"/>
  </sheets>
  <definedNames>
    <definedName name="_xlnm.Print_Area" localSheetId="1">' Račun prihoda i rashoda'!$B$1:$H$33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3" l="1"/>
  <c r="F12" i="7" l="1"/>
  <c r="H20" i="3"/>
  <c r="K24" i="1"/>
  <c r="F6" i="8"/>
  <c r="J21" i="3" l="1"/>
  <c r="J10" i="1"/>
  <c r="K25" i="1"/>
  <c r="J25" i="1"/>
  <c r="J24" i="1"/>
  <c r="K14" i="1"/>
  <c r="K13" i="1"/>
  <c r="K10" i="1"/>
  <c r="J14" i="1"/>
  <c r="J13" i="1"/>
  <c r="J24" i="3"/>
  <c r="H13" i="7"/>
  <c r="H18" i="7"/>
  <c r="H40" i="7"/>
  <c r="H41" i="7"/>
  <c r="F10" i="7"/>
  <c r="H10" i="7" s="1"/>
  <c r="F8" i="7"/>
  <c r="H8" i="7" s="1"/>
  <c r="G7" i="8"/>
  <c r="G8" i="8"/>
  <c r="G9" i="8"/>
  <c r="F7" i="8"/>
  <c r="F8" i="8"/>
  <c r="F9" i="8"/>
  <c r="D6" i="8"/>
  <c r="G6" i="8" s="1"/>
  <c r="E6" i="8"/>
  <c r="C6" i="8"/>
  <c r="F7" i="5"/>
  <c r="G7" i="5"/>
  <c r="F8" i="5"/>
  <c r="G8" i="5"/>
  <c r="F9" i="5"/>
  <c r="G9" i="5"/>
  <c r="F10" i="5"/>
  <c r="G10" i="5"/>
  <c r="F11" i="5"/>
  <c r="G11" i="5"/>
  <c r="G6" i="5"/>
  <c r="F6" i="5"/>
  <c r="K20" i="3"/>
  <c r="K21" i="3"/>
  <c r="J23" i="3"/>
  <c r="J26" i="3"/>
  <c r="J28" i="3"/>
  <c r="J31" i="3"/>
  <c r="J32" i="3"/>
  <c r="J33" i="3"/>
  <c r="J35" i="3"/>
  <c r="J36" i="3"/>
  <c r="J37" i="3"/>
  <c r="J39" i="3"/>
  <c r="J40" i="3"/>
  <c r="J41" i="3"/>
  <c r="J42" i="3"/>
  <c r="J43" i="3"/>
  <c r="J44" i="3"/>
  <c r="J45" i="3"/>
  <c r="J46" i="3"/>
  <c r="J47" i="3"/>
  <c r="J49" i="3"/>
  <c r="J50" i="3"/>
  <c r="J51" i="3"/>
  <c r="J52" i="3"/>
  <c r="J53" i="3"/>
  <c r="J54" i="3"/>
  <c r="K55" i="3"/>
  <c r="J62" i="3"/>
  <c r="J63" i="3"/>
  <c r="J65" i="3"/>
  <c r="I64" i="3"/>
  <c r="G64" i="3"/>
  <c r="I61" i="3"/>
  <c r="I60" i="3" s="1"/>
  <c r="G61" i="3"/>
  <c r="H59" i="3"/>
  <c r="G56" i="3"/>
  <c r="G55" i="3" s="1"/>
  <c r="I48" i="3"/>
  <c r="G48" i="3"/>
  <c r="I38" i="3"/>
  <c r="G38" i="3"/>
  <c r="I34" i="3"/>
  <c r="G34" i="3"/>
  <c r="I30" i="3"/>
  <c r="G30" i="3"/>
  <c r="I27" i="3"/>
  <c r="G27" i="3"/>
  <c r="I25" i="3"/>
  <c r="G25" i="3"/>
  <c r="I22" i="3"/>
  <c r="G22" i="3"/>
  <c r="H19" i="3"/>
  <c r="I56" i="3"/>
  <c r="K12" i="3"/>
  <c r="J12" i="3"/>
  <c r="J13" i="3"/>
  <c r="J14" i="3"/>
  <c r="J15" i="3"/>
  <c r="H11" i="3"/>
  <c r="H10" i="3" s="1"/>
  <c r="I11" i="3"/>
  <c r="I10" i="3" s="1"/>
  <c r="G11" i="3"/>
  <c r="G10" i="3" s="1"/>
  <c r="J34" i="3" l="1"/>
  <c r="K10" i="3"/>
  <c r="J27" i="3"/>
  <c r="J10" i="3"/>
  <c r="H12" i="7"/>
  <c r="J22" i="3"/>
  <c r="J48" i="3"/>
  <c r="J25" i="3"/>
  <c r="J11" i="3"/>
  <c r="J30" i="3"/>
  <c r="J64" i="3"/>
  <c r="J38" i="3"/>
  <c r="I19" i="3"/>
  <c r="K60" i="3"/>
  <c r="I59" i="3"/>
  <c r="J61" i="3"/>
  <c r="G29" i="3"/>
  <c r="G20" i="3" s="1"/>
  <c r="F11" i="7"/>
  <c r="H11" i="7" s="1"/>
  <c r="F9" i="7"/>
  <c r="H9" i="7" s="1"/>
  <c r="G60" i="3"/>
  <c r="G59" i="3" s="1"/>
  <c r="I29" i="3"/>
  <c r="K11" i="3"/>
  <c r="G19" i="3" l="1"/>
  <c r="J19" i="3" s="1"/>
  <c r="J20" i="3"/>
  <c r="K19" i="3"/>
  <c r="J59" i="3"/>
  <c r="K59" i="3"/>
  <c r="J60" i="3"/>
  <c r="J29" i="3"/>
  <c r="I15" i="1"/>
  <c r="H15" i="1"/>
  <c r="K11" i="1"/>
  <c r="H12" i="1"/>
  <c r="G12" i="1"/>
  <c r="K15" i="1" l="1"/>
  <c r="H23" i="1"/>
  <c r="H26" i="1" s="1"/>
  <c r="G23" i="1"/>
  <c r="G26" i="1" s="1"/>
  <c r="I23" i="1"/>
  <c r="H16" i="1"/>
  <c r="G15" i="1"/>
  <c r="J15" i="1" s="1"/>
  <c r="I12" i="1"/>
  <c r="J12" i="1" l="1"/>
  <c r="K12" i="1"/>
  <c r="H27" i="1"/>
  <c r="K23" i="1"/>
  <c r="I26" i="1"/>
  <c r="I16" i="1"/>
  <c r="G16" i="1"/>
  <c r="G27" i="1" s="1"/>
  <c r="K16" i="1" l="1"/>
  <c r="J16" i="1"/>
  <c r="K26" i="1"/>
  <c r="J26" i="1"/>
  <c r="I27" i="1"/>
</calcChain>
</file>

<file path=xl/sharedStrings.xml><?xml version="1.0" encoding="utf-8"?>
<sst xmlns="http://schemas.openxmlformats.org/spreadsheetml/2006/main" count="244" uniqueCount="155">
  <si>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</si>
  <si>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</si>
  <si>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</si>
  <si>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</si>
  <si>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</si>
  <si>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</si>
  <si>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</si>
  <si>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</si>
  <si>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</si>
  <si>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</si>
  <si>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</si>
  <si>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</si>
  <si>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</si>
  <si>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</si>
  <si>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</si>
  <si>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</si>
  <si>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</si>
  <si>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</si>
  <si>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</si>
  <si>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</si>
  <si>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</si>
  <si>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</si>
  <si>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</si>
  <si>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</si>
  <si>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</si>
  <si>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</si>
  <si>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</si>
  <si>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</si>
  <si>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</si>
  <si>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</si>
  <si>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</si>
  <si>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</si>
  <si>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</si>
  <si>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</si>
  <si>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</si>
  <si>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</si>
  <si>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</si>
  <si>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</si>
  <si>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</si>
  <si>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</si>
  <si>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</si>
  <si>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</si>
  <si>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INDEKS**</t>
  </si>
  <si>
    <t>RAZLIKA PRIMITAKA I IZDATAKA</t>
  </si>
  <si>
    <t>SAŽETAK  RAČUNA PRIHODA I RASHODA I RAČUNA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</si>
  <si>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</si>
  <si>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</si>
  <si>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</si>
  <si>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</si>
  <si>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</si>
  <si>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</si>
  <si>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</si>
  <si>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</si>
  <si>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</si>
  <si>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</si>
  <si>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</si>
  <si>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</si>
  <si>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IZVRŠENJE FINANCIJSKOG PLANA PRORAČUNSKOG KORISNIKA DRŽAVNOG PRORAČUNA
ZA 2025. GODINU</t>
  </si>
  <si>
    <t>UKUPNI PRIHODI</t>
  </si>
  <si>
    <t>Prihodi od upravnih i administrativnih pristojbi, pristojbi po posebnim propisima i naknada</t>
  </si>
  <si>
    <t>Prihodi po posebnim propisima</t>
  </si>
  <si>
    <t>Ostali nespomenuti prihodi</t>
  </si>
  <si>
    <t>Prihodi od novčane naknade poslodavca zbog nezapošljavanja osoba s invaliditetom</t>
  </si>
  <si>
    <t>OSTVARENJE/IZVRŠENJE 
01.2024. - 12.2024.</t>
  </si>
  <si>
    <t>TEKUĆI PLAN 
2025.</t>
  </si>
  <si>
    <t>OSTVARENJE/IZVRŠENJE 
01.2025. - 12.2025.</t>
  </si>
  <si>
    <t xml:space="preserve"> REBALANS 
2025.</t>
  </si>
  <si>
    <t>Plaće za prekovremeni rad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</si>
  <si>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</si>
  <si>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</si>
  <si>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</si>
  <si>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</si>
  <si>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</si>
  <si>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</si>
  <si>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</si>
  <si>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</si>
  <si>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Sitni inventar i autogume</t>
  </si>
  <si>
    <t>Rashodi za usluge</t>
  </si>
  <si>
    <t>Usluge telefona, interneta, pošte i prijevoza</t>
  </si>
  <si>
    <t>Usluge tekućeg i investicijskog 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</si>
  <si>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</si>
  <si>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</si>
  <si>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</si>
  <si>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</si>
  <si>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</si>
  <si>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</si>
  <si>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</si>
  <si>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</si>
  <si>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</si>
  <si>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</si>
  <si>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</si>
  <si>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</si>
  <si>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</si>
  <si>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Financijski rashodi</t>
  </si>
  <si>
    <t>UKUPNI RASHODI</t>
  </si>
  <si>
    <t xml:space="preserve">Ostali nespomenuti financijski rashodi </t>
  </si>
  <si>
    <t>Ostali financijski rashodi</t>
  </si>
  <si>
    <t>Rashodi za nabavu proizvedene dugotrajne imovine</t>
  </si>
  <si>
    <t>Postrojenja i oprema</t>
  </si>
  <si>
    <t>Uredska oprema i namještaj</t>
  </si>
  <si>
    <t>Medicinska i laboratorijska oprema</t>
  </si>
  <si>
    <t>Nematerijalna proizvedena imovina</t>
  </si>
  <si>
    <t>Ulaganja u računalne programe</t>
  </si>
  <si>
    <t>4 Prihodi za posebne namjene</t>
  </si>
  <si>
    <t>43 Ostali prihod za posebne namjene</t>
  </si>
  <si>
    <t>10 Socijalna zaštita</t>
  </si>
  <si>
    <t>101 Bolest i invaliditet</t>
  </si>
  <si>
    <t>1012 Invaliditet</t>
  </si>
  <si>
    <t>Centar za profesionalnu rehabilitaciju Zagreb</t>
  </si>
  <si>
    <t>TRŽIŠTE RADA I RADNI UVJETI</t>
  </si>
  <si>
    <t>AKTIVNA POLITIKA TRŽIŠTA RADA</t>
  </si>
  <si>
    <t>A922001</t>
  </si>
  <si>
    <t>ADMINISTRACIJA I UPRAVLJANJE</t>
  </si>
  <si>
    <t>Ostali prihodi za posebne namjene</t>
  </si>
  <si>
    <t>3113</t>
  </si>
  <si>
    <t>3121</t>
  </si>
  <si>
    <t>3132</t>
  </si>
  <si>
    <t>3211</t>
  </si>
  <si>
    <t>3212</t>
  </si>
  <si>
    <t>3213</t>
  </si>
  <si>
    <t>3221</t>
  </si>
  <si>
    <t>3223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</si>
  <si>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</si>
  <si>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</si>
  <si>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</si>
  <si>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</si>
  <si>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</si>
  <si>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</si>
  <si>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</si>
  <si>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3234</t>
  </si>
  <si>
    <t>3235</t>
  </si>
  <si>
    <t>3236</t>
  </si>
  <si>
    <t>3237</t>
  </si>
  <si>
    <t>3238</t>
  </si>
  <si>
    <t>3239</t>
  </si>
  <si>
    <t>3291</t>
  </si>
  <si>
    <t>3292</t>
  </si>
  <si>
    <t>3293</t>
  </si>
  <si>
    <t>3294</t>
  </si>
  <si>
    <t>3299</t>
  </si>
  <si>
    <t>31</t>
  </si>
  <si>
    <t>3111</t>
  </si>
  <si>
    <t>32</t>
  </si>
  <si>
    <t>3295</t>
  </si>
  <si>
    <t>42</t>
  </si>
  <si>
    <t>4221</t>
  </si>
  <si>
    <t>4262</t>
  </si>
  <si>
    <t xml:space="preserve">
OSTVARENJE/IZVRŠENJE 2024.</t>
  </si>
  <si>
    <t xml:space="preserve">
OSTVARENJE/IZVRŠENJE 
2025.</t>
  </si>
  <si>
    <t>OSTVARENJE/IZVRŠENJE 
2025.</t>
  </si>
  <si>
    <t>OSTVARENJE/IZVRŠENJE 2024.</t>
  </si>
  <si>
    <t>5=4/2*100</t>
  </si>
  <si>
    <t>6=4/3*100</t>
  </si>
  <si>
    <t>4=3/2*100</t>
  </si>
  <si>
    <t>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</si>
</sst>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18" fillId="0" borderId="0"/>
    <xf numFmtId="0" fontId="8" fillId="4" borderId="7" applyNumberFormat="0" applyProtection="0">
      <alignment horizontal="left" vertical="center" indent="1"/>
    </xf>
    <xf numFmtId="0" fontId="19" fillId="0" borderId="7" applyNumberFormat="0" applyProtection="0">
      <alignment horizontal="left" vertical="center" wrapText="1" justifyLastLine="1"/>
    </xf>
    <xf numFmtId="0" fontId="19" fillId="0" borderId="7" applyNumberFormat="0" applyProtection="0">
      <alignment horizontal="left" vertical="center" wrapText="1"/>
    </xf>
    <xf numFmtId="0" fontId="19" fillId="0" borderId="7" applyNumberFormat="0" applyProtection="0">
      <alignment horizontal="left" vertical="center" wrapText="1"/>
    </xf>
    <xf numFmtId="0" fontId="20" fillId="0" borderId="7" applyNumberFormat="0" applyProtection="0">
      <alignment horizontal="left" vertical="center" wrapText="1"/>
    </xf>
    <xf numFmtId="4" fontId="21" fillId="0" borderId="7" applyNumberFormat="0" applyProtection="0">
      <alignment horizontal="right" vertical="center"/>
    </xf>
    <xf numFmtId="4" fontId="24" fillId="5" borderId="7" applyNumberFormat="0" applyProtection="0">
      <alignment vertical="center"/>
    </xf>
    <xf numFmtId="0" fontId="6" fillId="6" borderId="7" applyNumberFormat="0" applyProtection="0">
      <alignment horizontal="left" vertical="center" indent="1"/>
    </xf>
    <xf numFmtId="0" fontId="25" fillId="4" borderId="7" applyNumberFormat="0" applyProtection="0">
      <alignment horizontal="center" vertical="center"/>
    </xf>
    <xf numFmtId="0" fontId="20" fillId="7" borderId="7" applyNumberFormat="0" applyProtection="0">
      <alignment horizontal="left" vertical="center" indent="1"/>
    </xf>
  </cellStyleXfs>
  <cellXfs count="14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16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7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8" fillId="0" borderId="3" xfId="2" applyNumberFormat="1" applyFont="1" applyBorder="1" applyAlignment="1">
      <alignment vertical="center" wrapText="1"/>
    </xf>
    <xf numFmtId="3" fontId="8" fillId="0" borderId="3" xfId="2" applyNumberFormat="1" applyFont="1" applyBorder="1" applyAlignment="1">
      <alignment vertical="center" wrapText="1"/>
    </xf>
    <xf numFmtId="4" fontId="8" fillId="0" borderId="3" xfId="2" applyNumberFormat="1" applyFont="1" applyBorder="1" applyAlignment="1">
      <alignment horizontal="right" vertical="center" wrapText="1"/>
    </xf>
    <xf numFmtId="0" fontId="8" fillId="3" borderId="2" xfId="2" applyFont="1" applyFill="1" applyBorder="1" applyAlignment="1">
      <alignment vertical="center"/>
    </xf>
    <xf numFmtId="4" fontId="8" fillId="3" borderId="3" xfId="2" applyNumberFormat="1" applyFont="1" applyFill="1" applyBorder="1" applyAlignment="1">
      <alignment vertical="center"/>
    </xf>
    <xf numFmtId="3" fontId="8" fillId="3" borderId="3" xfId="2" applyNumberFormat="1" applyFont="1" applyFill="1" applyBorder="1" applyAlignment="1">
      <alignment vertical="center"/>
    </xf>
    <xf numFmtId="4" fontId="5" fillId="3" borderId="3" xfId="2" applyNumberFormat="1" applyFont="1" applyFill="1" applyBorder="1" applyAlignment="1">
      <alignment horizontal="right"/>
    </xf>
    <xf numFmtId="4" fontId="5" fillId="0" borderId="3" xfId="2" applyNumberFormat="1" applyFont="1" applyBorder="1" applyAlignment="1">
      <alignment horizontal="right"/>
    </xf>
    <xf numFmtId="0" fontId="8" fillId="3" borderId="1" xfId="2" applyFont="1" applyFill="1" applyBorder="1" applyAlignment="1">
      <alignment horizontal="left" vertical="center"/>
    </xf>
    <xf numFmtId="4" fontId="8" fillId="3" borderId="3" xfId="2" applyNumberFormat="1" applyFont="1" applyFill="1" applyBorder="1" applyAlignment="1">
      <alignment vertical="center" wrapText="1"/>
    </xf>
    <xf numFmtId="3" fontId="8" fillId="3" borderId="3" xfId="2" applyNumberFormat="1" applyFont="1" applyFill="1" applyBorder="1" applyAlignment="1">
      <alignment vertical="center" wrapText="1"/>
    </xf>
    <xf numFmtId="4" fontId="5" fillId="0" borderId="3" xfId="2" quotePrefix="1" applyNumberFormat="1" applyFont="1" applyBorder="1" applyAlignment="1">
      <alignment horizontal="center" vertical="center" wrapText="1"/>
    </xf>
    <xf numFmtId="3" fontId="14" fillId="2" borderId="3" xfId="2" applyNumberFormat="1" applyFont="1" applyFill="1" applyBorder="1" applyAlignment="1">
      <alignment horizontal="center" vertical="center" wrapText="1"/>
    </xf>
    <xf numFmtId="4" fontId="5" fillId="0" borderId="3" xfId="2" applyNumberFormat="1" applyFont="1" applyBorder="1" applyAlignment="1">
      <alignment horizontal="right" vertical="center"/>
    </xf>
    <xf numFmtId="4" fontId="5" fillId="3" borderId="3" xfId="2" applyNumberFormat="1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vertical="top" wrapText="1"/>
    </xf>
    <xf numFmtId="4" fontId="22" fillId="0" borderId="3" xfId="0" applyNumberFormat="1" applyFont="1" applyBorder="1" applyAlignment="1">
      <alignment vertical="top" wrapText="1"/>
    </xf>
    <xf numFmtId="4" fontId="22" fillId="0" borderId="3" xfId="0" applyNumberFormat="1" applyFont="1" applyBorder="1"/>
    <xf numFmtId="0" fontId="23" fillId="0" borderId="3" xfId="0" applyFont="1" applyBorder="1"/>
    <xf numFmtId="4" fontId="23" fillId="0" borderId="3" xfId="0" applyNumberFormat="1" applyFont="1" applyBorder="1"/>
    <xf numFmtId="0" fontId="23" fillId="0" borderId="3" xfId="0" applyFont="1" applyBorder="1" applyAlignment="1">
      <alignment vertical="top" wrapText="1"/>
    </xf>
    <xf numFmtId="4" fontId="23" fillId="0" borderId="3" xfId="0" applyNumberFormat="1" applyFont="1" applyBorder="1" applyAlignment="1">
      <alignment vertical="top" wrapText="1"/>
    </xf>
    <xf numFmtId="0" fontId="22" fillId="0" borderId="3" xfId="0" applyFont="1" applyBorder="1"/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6" fillId="0" borderId="3" xfId="7" quotePrefix="1" applyFont="1" applyBorder="1">
      <alignment horizontal="left" vertical="center" wrapText="1"/>
    </xf>
    <xf numFmtId="0" fontId="8" fillId="0" borderId="3" xfId="7" quotePrefix="1" applyFont="1" applyBorder="1">
      <alignment horizontal="left" vertical="center" wrapText="1"/>
    </xf>
    <xf numFmtId="4" fontId="5" fillId="0" borderId="3" xfId="8" applyNumberFormat="1" applyFont="1" applyBorder="1">
      <alignment horizontal="right" vertical="center"/>
    </xf>
    <xf numFmtId="4" fontId="3" fillId="0" borderId="3" xfId="8" applyNumberFormat="1" applyFont="1" applyBorder="1">
      <alignment horizontal="right" vertical="center"/>
    </xf>
    <xf numFmtId="2" fontId="22" fillId="0" borderId="3" xfId="0" applyNumberFormat="1" applyFont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8" fillId="0" borderId="3" xfId="4" quotePrefix="1" applyFont="1" applyBorder="1">
      <alignment horizontal="left" vertical="center" wrapText="1" justifyLastLine="1"/>
    </xf>
    <xf numFmtId="0" fontId="8" fillId="0" borderId="3" xfId="5" quotePrefix="1" applyFont="1" applyBorder="1">
      <alignment horizontal="left" vertical="center" wrapText="1"/>
    </xf>
    <xf numFmtId="0" fontId="8" fillId="0" borderId="3" xfId="6" quotePrefix="1" applyFont="1" applyBorder="1">
      <alignment horizontal="left" vertical="center" wrapText="1"/>
    </xf>
    <xf numFmtId="0" fontId="6" fillId="0" borderId="4" xfId="7" quotePrefix="1" applyFont="1" applyBorder="1" applyAlignment="1">
      <alignment horizontal="left" vertical="center" wrapText="1" indent="7"/>
    </xf>
    <xf numFmtId="0" fontId="6" fillId="0" borderId="2" xfId="7" quotePrefix="1" applyFont="1" applyBorder="1" applyAlignment="1">
      <alignment horizontal="left" vertical="center" wrapText="1" indent="7"/>
    </xf>
    <xf numFmtId="0" fontId="6" fillId="0" borderId="4" xfId="7" quotePrefix="1" applyFont="1" applyBorder="1" applyAlignment="1">
      <alignment horizontal="left" vertical="center" wrapText="1" indent="8"/>
    </xf>
    <xf numFmtId="0" fontId="6" fillId="0" borderId="9" xfId="7" quotePrefix="1" applyFont="1" applyBorder="1" applyAlignment="1">
      <alignment horizontal="left" vertical="center" wrapText="1" indent="8"/>
    </xf>
    <xf numFmtId="0" fontId="6" fillId="0" borderId="11" xfId="7" quotePrefix="1" applyFont="1" applyBorder="1" applyAlignment="1">
      <alignment horizontal="left" vertical="center" wrapText="1" indent="8"/>
    </xf>
    <xf numFmtId="0" fontId="23" fillId="0" borderId="1" xfId="0" applyFont="1" applyBorder="1"/>
    <xf numFmtId="0" fontId="23" fillId="0" borderId="2" xfId="0" applyFont="1" applyBorder="1"/>
    <xf numFmtId="0" fontId="23" fillId="0" borderId="8" xfId="0" applyFont="1" applyBorder="1"/>
    <xf numFmtId="0" fontId="23" fillId="0" borderId="0" xfId="0" applyFont="1"/>
    <xf numFmtId="0" fontId="23" fillId="0" borderId="10" xfId="0" applyFont="1" applyBorder="1"/>
    <xf numFmtId="0" fontId="23" fillId="0" borderId="5" xfId="0" applyFont="1" applyBorder="1"/>
    <xf numFmtId="4" fontId="5" fillId="3" borderId="3" xfId="2" applyNumberFormat="1" applyFont="1" applyFill="1" applyBorder="1" applyAlignment="1">
      <alignment horizontal="right" vertical="center"/>
    </xf>
    <xf numFmtId="0" fontId="6" fillId="2" borderId="3" xfId="0" quotePrefix="1" applyFont="1" applyFill="1" applyBorder="1" applyAlignment="1">
      <alignment horizontal="left" vertical="center" wrapText="1" indent="1"/>
    </xf>
    <xf numFmtId="2" fontId="22" fillId="0" borderId="3" xfId="0" applyNumberFormat="1" applyFont="1" applyBorder="1"/>
    <xf numFmtId="2" fontId="23" fillId="0" borderId="3" xfId="0" applyNumberFormat="1" applyFont="1" applyBorder="1"/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/>
    </xf>
    <xf numFmtId="0" fontId="8" fillId="0" borderId="1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center" wrapText="1"/>
    </xf>
    <xf numFmtId="0" fontId="8" fillId="0" borderId="2" xfId="2" applyFont="1" applyBorder="1" applyAlignment="1">
      <alignment vertical="center" wrapText="1"/>
    </xf>
    <xf numFmtId="0" fontId="8" fillId="0" borderId="2" xfId="2" applyFont="1" applyBorder="1" applyAlignment="1">
      <alignment vertical="center"/>
    </xf>
    <xf numFmtId="0" fontId="8" fillId="0" borderId="1" xfId="2" quotePrefix="1" applyFont="1" applyBorder="1" applyAlignment="1">
      <alignment horizontal="left" vertical="center"/>
    </xf>
    <xf numFmtId="0" fontId="5" fillId="0" borderId="1" xfId="2" quotePrefix="1" applyFont="1" applyBorder="1" applyAlignment="1">
      <alignment horizontal="center" vertical="center" wrapText="1"/>
    </xf>
    <xf numFmtId="0" fontId="5" fillId="0" borderId="2" xfId="2" quotePrefix="1" applyFont="1" applyBorder="1" applyAlignment="1">
      <alignment horizontal="center" vertical="center" wrapText="1"/>
    </xf>
    <xf numFmtId="0" fontId="5" fillId="0" borderId="4" xfId="2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2" quotePrefix="1" applyFont="1" applyFill="1" applyBorder="1" applyAlignment="1">
      <alignment horizontal="left"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0" borderId="1" xfId="2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" xfId="2" quotePrefix="1" applyFont="1" applyFill="1" applyBorder="1" applyAlignment="1">
      <alignment horizontal="left" wrapText="1"/>
    </xf>
    <xf numFmtId="0" fontId="5" fillId="3" borderId="2" xfId="2" quotePrefix="1" applyFont="1" applyFill="1" applyBorder="1" applyAlignment="1">
      <alignment horizontal="left" wrapText="1"/>
    </xf>
    <xf numFmtId="0" fontId="5" fillId="3" borderId="4" xfId="2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14" fillId="0" borderId="1" xfId="2" quotePrefix="1" applyFont="1" applyBorder="1" applyAlignment="1">
      <alignment horizontal="center" vertical="center" wrapText="1"/>
    </xf>
    <xf numFmtId="0" fontId="14" fillId="0" borderId="2" xfId="2" quotePrefix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4" fontId="0" fillId="0" borderId="0" xfId="0" applyNumberFormat="1"/>
  </cellXfs>
  <cellStyles count="13">
    <cellStyle name="Normalno" xfId="0" builtinId="0"/>
    <cellStyle name="Normalno 3" xfId="2" xr:uid="{7FF0B763-86C9-408E-BCB4-303ADACDFFD2}"/>
    <cellStyle name="Obično_List4" xfId="1" xr:uid="{00000000-0005-0000-0000-000001000000}"/>
    <cellStyle name="SAPBEXaggData" xfId="9" xr:uid="{A0BAEA98-CD46-44E8-8041-D83607B6E4CA}"/>
    <cellStyle name="SAPBEXchaText" xfId="3" xr:uid="{7BF4203C-35F9-45EB-9DF9-EC4B9C7A503A}"/>
    <cellStyle name="SAPBEXformats" xfId="11" xr:uid="{32008A23-DA7C-4B33-AD59-A6F92E1F205B}"/>
    <cellStyle name="SAPBEXHLevel0" xfId="4" xr:uid="{21730F1B-718E-4965-BB74-FAE151BF8671}"/>
    <cellStyle name="SAPBEXHLevel0X" xfId="10" xr:uid="{34810810-2A83-4D66-BAB1-9CF973976784}"/>
    <cellStyle name="SAPBEXHLevel1" xfId="5" xr:uid="{90312E73-282A-4524-B502-26E7A525C503}"/>
    <cellStyle name="SAPBEXHLevel2" xfId="6" xr:uid="{22BCA927-CCF5-45CD-A4CD-B3BEF05CC88C}"/>
    <cellStyle name="SAPBEXHLevel3" xfId="7" xr:uid="{F393BCBF-60F4-42D8-ABCC-4F582404E4CB}"/>
    <cellStyle name="SAPBEXstdData" xfId="8" xr:uid="{AC0E0B90-80E2-423B-8966-2C349737E368}"/>
    <cellStyle name="SAPBEXstdItem" xfId="12" xr:uid="{66010522-3960-436E-A2A6-405859345F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V37"/>
  <sheetViews>
    <sheetView tabSelected="1" zoomScaleNormal="100" workbookViewId="0">
      <selection activeCell="B1" sqref="B1:K1"/>
    </sheetView>
  </sheetViews>
  <sheetFormatPr defaultRowHeight="15" x14ac:dyDescent="0.25"/>
  <cols>
    <col min="6" max="9" width="25.28515625" customWidth="1"/>
    <col min="10" max="11" width="15.7109375" customWidth="1"/>
    <col min="12" max="12" width="25.28515625" customWidth="1"/>
  </cols>
  <sheetData>
    <row r="1" spans="2:12" ht="42" customHeight="1" x14ac:dyDescent="0.25">
      <c r="B1" s="101" t="s">
        <v>57</v>
      </c>
      <c r="C1" s="101"/>
      <c r="D1" s="101"/>
      <c r="E1" s="101"/>
      <c r="F1" s="101"/>
      <c r="G1" s="101"/>
      <c r="H1" s="101"/>
      <c r="I1" s="101"/>
      <c r="J1" s="101"/>
      <c r="K1" s="101"/>
      <c r="L1" s="19"/>
    </row>
    <row r="2" spans="2:12" ht="18" customHeight="1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2"/>
    </row>
    <row r="3" spans="2:12" ht="15.75" customHeight="1" x14ac:dyDescent="0.25">
      <c r="B3" s="101" t="s">
        <v>9</v>
      </c>
      <c r="C3" s="101"/>
      <c r="D3" s="101"/>
      <c r="E3" s="101"/>
      <c r="F3" s="101"/>
      <c r="G3" s="101"/>
      <c r="H3" s="101"/>
      <c r="I3" s="101"/>
      <c r="J3" s="101"/>
      <c r="K3" s="101"/>
      <c r="L3" s="18"/>
    </row>
    <row r="4" spans="2:12" ht="18" x14ac:dyDescent="0.25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3"/>
    </row>
    <row r="5" spans="2:12" ht="18" customHeight="1" x14ac:dyDescent="0.25">
      <c r="B5" s="101" t="s">
        <v>44</v>
      </c>
      <c r="C5" s="101"/>
      <c r="D5" s="101"/>
      <c r="E5" s="101"/>
      <c r="F5" s="101"/>
      <c r="G5" s="101"/>
      <c r="H5" s="101"/>
      <c r="I5" s="101"/>
      <c r="J5" s="101"/>
      <c r="K5" s="101"/>
      <c r="L5" s="17"/>
    </row>
    <row r="6" spans="2:12" ht="18" customHeight="1" x14ac:dyDescent="0.2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</row>
    <row r="7" spans="2:12" ht="18" customHeight="1" x14ac:dyDescent="0.25">
      <c r="B7" s="120" t="s">
        <v>51</v>
      </c>
      <c r="C7" s="120"/>
      <c r="D7" s="120"/>
      <c r="E7" s="120"/>
      <c r="F7" s="120"/>
      <c r="G7" s="34"/>
      <c r="H7" s="35"/>
      <c r="I7" s="35"/>
      <c r="J7" s="36"/>
      <c r="K7" s="36"/>
    </row>
    <row r="8" spans="2:12" ht="57" customHeight="1" x14ac:dyDescent="0.25">
      <c r="B8" s="112" t="s">
        <v>7</v>
      </c>
      <c r="C8" s="113"/>
      <c r="D8" s="113"/>
      <c r="E8" s="113"/>
      <c r="F8" s="114"/>
      <c r="G8" s="52" t="s">
        <v>150</v>
      </c>
      <c r="H8" s="52" t="s">
        <v>66</v>
      </c>
      <c r="I8" s="52" t="s">
        <v>148</v>
      </c>
      <c r="J8" s="52" t="s">
        <v>21</v>
      </c>
      <c r="K8" s="52" t="s">
        <v>42</v>
      </c>
    </row>
    <row r="9" spans="2:12" x14ac:dyDescent="0.25">
      <c r="B9" s="115">
        <v>1</v>
      </c>
      <c r="C9" s="115"/>
      <c r="D9" s="115"/>
      <c r="E9" s="115"/>
      <c r="F9" s="116"/>
      <c r="G9" s="24">
        <v>2</v>
      </c>
      <c r="H9" s="23">
        <v>3</v>
      </c>
      <c r="I9" s="23">
        <v>4</v>
      </c>
      <c r="J9" s="23" t="s">
        <v>151</v>
      </c>
      <c r="K9" s="23" t="s">
        <v>152</v>
      </c>
    </row>
    <row r="10" spans="2:12" ht="15" customHeight="1" x14ac:dyDescent="0.25">
      <c r="B10" s="107" t="s">
        <v>23</v>
      </c>
      <c r="C10" s="109"/>
      <c r="D10" s="109"/>
      <c r="E10" s="109"/>
      <c r="F10" s="110"/>
      <c r="G10" s="41">
        <v>1116646.24</v>
      </c>
      <c r="H10" s="42">
        <v>1466750</v>
      </c>
      <c r="I10" s="41">
        <v>1462891.8</v>
      </c>
      <c r="J10" s="43">
        <f>I10/G10*100</f>
        <v>131.00763228289739</v>
      </c>
      <c r="K10" s="43">
        <f>I10/H10*100</f>
        <v>99.736955854780987</v>
      </c>
    </row>
    <row r="11" spans="2:12" x14ac:dyDescent="0.25">
      <c r="B11" s="111" t="s">
        <v>22</v>
      </c>
      <c r="C11" s="110"/>
      <c r="D11" s="110"/>
      <c r="E11" s="110"/>
      <c r="F11" s="110"/>
      <c r="G11" s="41">
        <v>0</v>
      </c>
      <c r="H11" s="42">
        <v>0</v>
      </c>
      <c r="I11" s="41">
        <v>0</v>
      </c>
      <c r="J11" s="43"/>
      <c r="K11" s="43" t="str">
        <f t="shared" ref="K11" si="0">IFERROR(I11/H11*100,"")</f>
        <v/>
      </c>
    </row>
    <row r="12" spans="2:12" ht="15" customHeight="1" x14ac:dyDescent="0.25">
      <c r="B12" s="104" t="s">
        <v>0</v>
      </c>
      <c r="C12" s="105"/>
      <c r="D12" s="105"/>
      <c r="E12" s="105"/>
      <c r="F12" s="106"/>
      <c r="G12" s="45">
        <f>G10+G11</f>
        <v>1116646.24</v>
      </c>
      <c r="H12" s="46">
        <f>H10+H11</f>
        <v>1466750</v>
      </c>
      <c r="I12" s="45">
        <f>I10+I11</f>
        <v>1462891.8</v>
      </c>
      <c r="J12" s="47">
        <f>I12/G12*100</f>
        <v>131.00763228289739</v>
      </c>
      <c r="K12" s="47">
        <f t="shared" ref="K12:K16" si="1">I12/H12*100</f>
        <v>99.736955854780987</v>
      </c>
    </row>
    <row r="13" spans="2:12" ht="15" customHeight="1" x14ac:dyDescent="0.25">
      <c r="B13" s="119" t="s">
        <v>24</v>
      </c>
      <c r="C13" s="109"/>
      <c r="D13" s="109"/>
      <c r="E13" s="109"/>
      <c r="F13" s="109"/>
      <c r="G13" s="41">
        <v>1174385.93</v>
      </c>
      <c r="H13" s="42">
        <v>1456700</v>
      </c>
      <c r="I13" s="41">
        <v>1323921.94</v>
      </c>
      <c r="J13" s="48">
        <f>I13/G13*100</f>
        <v>112.73312342902473</v>
      </c>
      <c r="K13" s="48">
        <f t="shared" si="1"/>
        <v>90.885009954005625</v>
      </c>
    </row>
    <row r="14" spans="2:12" x14ac:dyDescent="0.25">
      <c r="B14" s="111" t="s">
        <v>25</v>
      </c>
      <c r="C14" s="110"/>
      <c r="D14" s="110"/>
      <c r="E14" s="110"/>
      <c r="F14" s="110"/>
      <c r="G14" s="41">
        <v>45495.24</v>
      </c>
      <c r="H14" s="42">
        <v>56300</v>
      </c>
      <c r="I14" s="41">
        <v>51113</v>
      </c>
      <c r="J14" s="48">
        <f>I14/G14*100</f>
        <v>112.34801706728001</v>
      </c>
      <c r="K14" s="48">
        <f t="shared" si="1"/>
        <v>90.786856127886324</v>
      </c>
    </row>
    <row r="15" spans="2:12" x14ac:dyDescent="0.25">
      <c r="B15" s="49" t="s">
        <v>1</v>
      </c>
      <c r="C15" s="44"/>
      <c r="D15" s="44"/>
      <c r="E15" s="44"/>
      <c r="F15" s="44"/>
      <c r="G15" s="45">
        <f>G13+G14</f>
        <v>1219881.17</v>
      </c>
      <c r="H15" s="46">
        <f>H13+H14</f>
        <v>1513000</v>
      </c>
      <c r="I15" s="45">
        <f>I13+I14</f>
        <v>1375034.94</v>
      </c>
      <c r="J15" s="47">
        <f>I15/G15*100</f>
        <v>112.71876095931542</v>
      </c>
      <c r="K15" s="47">
        <f t="shared" si="1"/>
        <v>90.881357567746193</v>
      </c>
    </row>
    <row r="16" spans="2:12" ht="15" customHeight="1" x14ac:dyDescent="0.25">
      <c r="B16" s="118" t="s">
        <v>2</v>
      </c>
      <c r="C16" s="105"/>
      <c r="D16" s="105"/>
      <c r="E16" s="105"/>
      <c r="F16" s="105"/>
      <c r="G16" s="50">
        <f>G12-G15</f>
        <v>-103234.92999999993</v>
      </c>
      <c r="H16" s="51">
        <f>H12-H15</f>
        <v>-46250</v>
      </c>
      <c r="I16" s="50">
        <f>I12-I15</f>
        <v>87856.860000000102</v>
      </c>
      <c r="J16" s="47">
        <f>I16/G16*100</f>
        <v>-85.103811277830246</v>
      </c>
      <c r="K16" s="47">
        <f t="shared" si="1"/>
        <v>-189.96077837837859</v>
      </c>
    </row>
    <row r="17" spans="1:48" ht="18" x14ac:dyDescent="0.25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"/>
    </row>
    <row r="18" spans="1:48" ht="18" customHeight="1" x14ac:dyDescent="0.25">
      <c r="B18" s="126" t="s">
        <v>48</v>
      </c>
      <c r="C18" s="126"/>
      <c r="D18" s="126"/>
      <c r="E18" s="126"/>
      <c r="F18" s="126"/>
      <c r="G18" s="34"/>
      <c r="H18" s="35"/>
      <c r="I18" s="35"/>
      <c r="J18" s="36"/>
      <c r="K18" s="36"/>
      <c r="L18" s="1"/>
    </row>
    <row r="19" spans="1:48" ht="54.75" customHeight="1" x14ac:dyDescent="0.25">
      <c r="B19" s="112" t="s">
        <v>7</v>
      </c>
      <c r="C19" s="113"/>
      <c r="D19" s="113"/>
      <c r="E19" s="113"/>
      <c r="F19" s="114"/>
      <c r="G19" s="52" t="s">
        <v>147</v>
      </c>
      <c r="H19" s="52" t="s">
        <v>66</v>
      </c>
      <c r="I19" s="52" t="s">
        <v>148</v>
      </c>
      <c r="J19" s="52" t="s">
        <v>21</v>
      </c>
      <c r="K19" s="52" t="s">
        <v>42</v>
      </c>
    </row>
    <row r="20" spans="1:48" x14ac:dyDescent="0.25">
      <c r="B20" s="127">
        <v>1</v>
      </c>
      <c r="C20" s="128"/>
      <c r="D20" s="128"/>
      <c r="E20" s="128"/>
      <c r="F20" s="128"/>
      <c r="G20" s="53">
        <v>2</v>
      </c>
      <c r="H20" s="23">
        <v>3</v>
      </c>
      <c r="I20" s="23">
        <v>4</v>
      </c>
      <c r="J20" s="23" t="s">
        <v>151</v>
      </c>
      <c r="K20" s="23" t="s">
        <v>152</v>
      </c>
    </row>
    <row r="21" spans="1:48" ht="15.75" customHeight="1" x14ac:dyDescent="0.25">
      <c r="B21" s="107" t="s">
        <v>26</v>
      </c>
      <c r="C21" s="129"/>
      <c r="D21" s="129"/>
      <c r="E21" s="129"/>
      <c r="F21" s="129"/>
      <c r="G21" s="41">
        <v>0</v>
      </c>
      <c r="H21" s="41">
        <v>0</v>
      </c>
      <c r="I21" s="41">
        <v>0</v>
      </c>
      <c r="J21" s="54"/>
      <c r="K21" s="54"/>
    </row>
    <row r="22" spans="1:48" ht="15" customHeight="1" x14ac:dyDescent="0.25">
      <c r="B22" s="107" t="s">
        <v>27</v>
      </c>
      <c r="C22" s="108"/>
      <c r="D22" s="108"/>
      <c r="E22" s="108"/>
      <c r="F22" s="108"/>
      <c r="G22" s="41">
        <v>0</v>
      </c>
      <c r="H22" s="41">
        <v>0</v>
      </c>
      <c r="I22" s="41">
        <v>0</v>
      </c>
      <c r="J22" s="54"/>
      <c r="K22" s="54"/>
    </row>
    <row r="23" spans="1:48" ht="15" customHeight="1" x14ac:dyDescent="0.25">
      <c r="B23" s="123" t="s">
        <v>43</v>
      </c>
      <c r="C23" s="124"/>
      <c r="D23" s="124"/>
      <c r="E23" s="124"/>
      <c r="F23" s="125"/>
      <c r="G23" s="45">
        <f>G21-G22</f>
        <v>0</v>
      </c>
      <c r="H23" s="46">
        <f>H21-H22</f>
        <v>0</v>
      </c>
      <c r="I23" s="45">
        <f>I21-I22</f>
        <v>0</v>
      </c>
      <c r="J23" s="55"/>
      <c r="K23" s="55" t="str">
        <f t="shared" ref="K23" si="2">IFERROR(I23/H23*100,"")</f>
        <v/>
      </c>
    </row>
    <row r="24" spans="1:48" s="26" customFormat="1" ht="15" customHeight="1" x14ac:dyDescent="0.25">
      <c r="A24"/>
      <c r="B24" s="107" t="s">
        <v>12</v>
      </c>
      <c r="C24" s="108"/>
      <c r="D24" s="108"/>
      <c r="E24" s="108"/>
      <c r="F24" s="108"/>
      <c r="G24" s="56">
        <v>221641.23</v>
      </c>
      <c r="H24" s="56">
        <v>118406.3</v>
      </c>
      <c r="I24" s="56">
        <v>118406.3</v>
      </c>
      <c r="J24" s="54">
        <f>I24/G24*100</f>
        <v>53.422506272862677</v>
      </c>
      <c r="K24" s="54">
        <f>I24/H24*100</f>
        <v>100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26" customFormat="1" ht="15" customHeight="1" x14ac:dyDescent="0.25">
      <c r="A25"/>
      <c r="B25" s="107" t="s">
        <v>47</v>
      </c>
      <c r="C25" s="108"/>
      <c r="D25" s="108"/>
      <c r="E25" s="108"/>
      <c r="F25" s="108"/>
      <c r="G25" s="56">
        <v>-118406.3</v>
      </c>
      <c r="H25" s="56">
        <v>-72156.3</v>
      </c>
      <c r="I25" s="56">
        <v>-206263.16</v>
      </c>
      <c r="J25" s="54">
        <f>I25/G25*100</f>
        <v>174.19948093978107</v>
      </c>
      <c r="K25" s="54">
        <f>I25/H25*100</f>
        <v>285.85606523616093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33" customFormat="1" ht="15" customHeight="1" x14ac:dyDescent="0.25">
      <c r="A26" s="32"/>
      <c r="B26" s="123" t="s">
        <v>49</v>
      </c>
      <c r="C26" s="124"/>
      <c r="D26" s="124"/>
      <c r="E26" s="124"/>
      <c r="F26" s="125"/>
      <c r="G26" s="45">
        <f>+G23+G24+G25</f>
        <v>103234.93000000001</v>
      </c>
      <c r="H26" s="45">
        <f>+H23+H24+H25</f>
        <v>46250</v>
      </c>
      <c r="I26" s="45">
        <f>+I23+I24+I25</f>
        <v>-87856.86</v>
      </c>
      <c r="J26" s="55">
        <f>I26/G26*100</f>
        <v>-85.10381127783009</v>
      </c>
      <c r="K26" s="97">
        <f>I26/H26*100</f>
        <v>-189.96077837837836</v>
      </c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</row>
    <row r="27" spans="1:48" ht="15.75" customHeight="1" x14ac:dyDescent="0.25">
      <c r="B27" s="117" t="s">
        <v>50</v>
      </c>
      <c r="C27" s="117"/>
      <c r="D27" s="117"/>
      <c r="E27" s="117"/>
      <c r="F27" s="117"/>
      <c r="G27" s="50">
        <f>+G16+G26</f>
        <v>0</v>
      </c>
      <c r="H27" s="50">
        <f>+H16+H26</f>
        <v>0</v>
      </c>
      <c r="I27" s="50">
        <f>+I16+I26</f>
        <v>0</v>
      </c>
      <c r="J27" s="47"/>
      <c r="K27" s="47"/>
    </row>
    <row r="29" spans="1:48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48" hidden="1" x14ac:dyDescent="0.25">
      <c r="B30" s="102" t="s">
        <v>52</v>
      </c>
      <c r="C30" s="102"/>
      <c r="D30" s="102"/>
      <c r="E30" s="102"/>
      <c r="F30" s="102"/>
      <c r="G30" s="102"/>
      <c r="H30" s="102"/>
      <c r="I30" s="102"/>
      <c r="J30" s="102"/>
      <c r="K30" s="102"/>
    </row>
    <row r="31" spans="1:48" ht="15" hidden="1" customHeight="1" x14ac:dyDescent="0.25">
      <c r="B31" s="102" t="s">
        <v>53</v>
      </c>
      <c r="C31" s="102"/>
      <c r="D31" s="102"/>
      <c r="E31" s="102"/>
      <c r="F31" s="102"/>
      <c r="G31" s="102"/>
      <c r="H31" s="102"/>
      <c r="I31" s="102"/>
      <c r="J31" s="102"/>
      <c r="K31" s="102"/>
    </row>
    <row r="32" spans="1:48" ht="15" hidden="1" customHeight="1" x14ac:dyDescent="0.25">
      <c r="B32" s="102" t="s">
        <v>54</v>
      </c>
      <c r="C32" s="102"/>
      <c r="D32" s="102"/>
      <c r="E32" s="102"/>
      <c r="F32" s="102"/>
      <c r="G32" s="102"/>
      <c r="H32" s="102"/>
      <c r="I32" s="102"/>
      <c r="J32" s="102"/>
      <c r="K32" s="102"/>
    </row>
    <row r="33" spans="2:11" ht="15" hidden="1" customHeight="1" x14ac:dyDescent="0.25">
      <c r="B33" s="102" t="s">
        <v>55</v>
      </c>
      <c r="C33" s="102"/>
      <c r="D33" s="102"/>
      <c r="E33" s="102"/>
      <c r="F33" s="102"/>
      <c r="G33" s="102"/>
      <c r="H33" s="102"/>
      <c r="I33" s="102"/>
      <c r="J33" s="102"/>
      <c r="K33" s="102"/>
    </row>
    <row r="34" spans="2:11" ht="36.75" hidden="1" customHeight="1" x14ac:dyDescent="0.25">
      <c r="B34" s="102"/>
      <c r="C34" s="102"/>
      <c r="D34" s="102"/>
      <c r="E34" s="102"/>
      <c r="F34" s="102"/>
      <c r="G34" s="102"/>
      <c r="H34" s="102"/>
      <c r="I34" s="102"/>
      <c r="J34" s="102"/>
      <c r="K34" s="102"/>
    </row>
    <row r="35" spans="2:11" ht="15" hidden="1" customHeight="1" x14ac:dyDescent="0.25">
      <c r="B35" s="103" t="s">
        <v>56</v>
      </c>
      <c r="C35" s="103"/>
      <c r="D35" s="103"/>
      <c r="E35" s="103"/>
      <c r="F35" s="103"/>
      <c r="G35" s="103"/>
      <c r="H35" s="103"/>
      <c r="I35" s="103"/>
      <c r="J35" s="103"/>
      <c r="K35" s="103"/>
    </row>
    <row r="36" spans="2:11" hidden="1" x14ac:dyDescent="0.25">
      <c r="B36" s="103"/>
      <c r="C36" s="103"/>
      <c r="D36" s="103"/>
      <c r="E36" s="103"/>
      <c r="F36" s="103"/>
      <c r="G36" s="103"/>
      <c r="H36" s="103"/>
      <c r="I36" s="103"/>
      <c r="J36" s="103"/>
      <c r="K36" s="103"/>
    </row>
    <row r="37" spans="2:11" hidden="1" x14ac:dyDescent="0.25"/>
  </sheetData>
  <mergeCells count="31">
    <mergeCell ref="B32:K32"/>
    <mergeCell ref="B2:K2"/>
    <mergeCell ref="B4:K4"/>
    <mergeCell ref="B6:K6"/>
    <mergeCell ref="B17:K17"/>
    <mergeCell ref="B5:K5"/>
    <mergeCell ref="B3:K3"/>
    <mergeCell ref="B26:F26"/>
    <mergeCell ref="B23:F23"/>
    <mergeCell ref="B18:F18"/>
    <mergeCell ref="B24:F24"/>
    <mergeCell ref="B25:F25"/>
    <mergeCell ref="B19:F19"/>
    <mergeCell ref="B20:F20"/>
    <mergeCell ref="B21:F21"/>
    <mergeCell ref="B1:K1"/>
    <mergeCell ref="B33:K34"/>
    <mergeCell ref="B35:K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K30"/>
    <mergeCell ref="B31:K31"/>
    <mergeCell ref="B7:F7"/>
  </mergeCells>
  <pageMargins left="0.7" right="0.7" top="0.75" bottom="0.75" header="0.3" footer="0.3"/>
  <pageSetup paperSize="9" scale="67" orientation="landscape" r:id="rId1"/>
  <ignoredErrors>
    <ignoredError sqref="K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1:N65"/>
  <sheetViews>
    <sheetView zoomScale="102" zoomScaleNormal="102" workbookViewId="0">
      <selection activeCell="B2" sqref="B2:K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9" width="25.28515625" customWidth="1"/>
    <col min="10" max="11" width="15.7109375" customWidth="1"/>
    <col min="14" max="14" width="11.7109375" bestFit="1" customWidth="1"/>
  </cols>
  <sheetData>
    <row r="1" spans="2:11" ht="18" x14ac:dyDescent="0.25"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2:11" ht="15.75" customHeight="1" x14ac:dyDescent="0.25">
      <c r="B2" s="101" t="s">
        <v>9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2:11" ht="18" x14ac:dyDescent="0.25"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2:11" ht="15.75" customHeight="1" x14ac:dyDescent="0.25">
      <c r="B4" s="101" t="s">
        <v>45</v>
      </c>
      <c r="C4" s="101"/>
      <c r="D4" s="101"/>
      <c r="E4" s="101"/>
      <c r="F4" s="101"/>
      <c r="G4" s="101"/>
      <c r="H4" s="101"/>
      <c r="I4" s="101"/>
      <c r="J4" s="101"/>
      <c r="K4" s="101"/>
    </row>
    <row r="5" spans="2:11" ht="18" x14ac:dyDescent="0.25"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2:11" ht="15.75" customHeight="1" x14ac:dyDescent="0.25">
      <c r="B6" s="101" t="s">
        <v>34</v>
      </c>
      <c r="C6" s="101"/>
      <c r="D6" s="101"/>
      <c r="E6" s="101"/>
      <c r="F6" s="101"/>
      <c r="G6" s="101"/>
      <c r="H6" s="101"/>
      <c r="I6" s="101"/>
      <c r="J6" s="101"/>
      <c r="K6" s="101"/>
    </row>
    <row r="7" spans="2:11" ht="18" x14ac:dyDescent="0.25">
      <c r="B7" s="136"/>
      <c r="C7" s="136"/>
      <c r="D7" s="136"/>
      <c r="E7" s="136"/>
      <c r="F7" s="136"/>
      <c r="G7" s="136"/>
      <c r="H7" s="136"/>
      <c r="I7" s="136"/>
      <c r="J7" s="136"/>
      <c r="K7" s="136"/>
    </row>
    <row r="8" spans="2:11" ht="45" customHeight="1" x14ac:dyDescent="0.25">
      <c r="B8" s="130" t="s">
        <v>7</v>
      </c>
      <c r="C8" s="131"/>
      <c r="D8" s="131"/>
      <c r="E8" s="131"/>
      <c r="F8" s="132"/>
      <c r="G8" s="25" t="s">
        <v>147</v>
      </c>
      <c r="H8" s="25" t="s">
        <v>66</v>
      </c>
      <c r="I8" s="25" t="s">
        <v>148</v>
      </c>
      <c r="J8" s="25" t="s">
        <v>21</v>
      </c>
      <c r="K8" s="25" t="s">
        <v>42</v>
      </c>
    </row>
    <row r="9" spans="2:11" x14ac:dyDescent="0.25">
      <c r="B9" s="133">
        <v>1</v>
      </c>
      <c r="C9" s="134"/>
      <c r="D9" s="134"/>
      <c r="E9" s="134"/>
      <c r="F9" s="135"/>
      <c r="G9" s="27">
        <v>2</v>
      </c>
      <c r="H9" s="27">
        <v>3</v>
      </c>
      <c r="I9" s="27">
        <v>4</v>
      </c>
      <c r="J9" s="27" t="s">
        <v>151</v>
      </c>
      <c r="K9" s="27" t="s">
        <v>152</v>
      </c>
    </row>
    <row r="10" spans="2:11" x14ac:dyDescent="0.25">
      <c r="B10" s="6"/>
      <c r="C10" s="6"/>
      <c r="D10" s="6"/>
      <c r="E10" s="6"/>
      <c r="F10" s="6" t="s">
        <v>58</v>
      </c>
      <c r="G10" s="58">
        <f>G11</f>
        <v>1116646.24</v>
      </c>
      <c r="H10" s="58">
        <f t="shared" ref="H10:I11" si="0">H11</f>
        <v>1466750</v>
      </c>
      <c r="I10" s="58">
        <f t="shared" si="0"/>
        <v>1462891.8</v>
      </c>
      <c r="J10" s="99">
        <f t="shared" ref="J10:J15" si="1">I10/G10*100</f>
        <v>131.00763228289739</v>
      </c>
      <c r="K10" s="99">
        <f>I10/H10*100</f>
        <v>99.736955854780987</v>
      </c>
    </row>
    <row r="11" spans="2:11" x14ac:dyDescent="0.25">
      <c r="B11" s="6">
        <v>6</v>
      </c>
      <c r="C11" s="6"/>
      <c r="D11" s="6"/>
      <c r="E11" s="6"/>
      <c r="F11" s="7" t="s">
        <v>3</v>
      </c>
      <c r="G11" s="59">
        <f>G12</f>
        <v>1116646.24</v>
      </c>
      <c r="H11" s="59">
        <f t="shared" si="0"/>
        <v>1466750</v>
      </c>
      <c r="I11" s="59">
        <f t="shared" si="0"/>
        <v>1462891.8</v>
      </c>
      <c r="J11" s="99">
        <f t="shared" si="1"/>
        <v>131.00763228289739</v>
      </c>
      <c r="K11" s="99">
        <f t="shared" ref="K11:K12" si="2">I11/H11*100</f>
        <v>99.736955854780987</v>
      </c>
    </row>
    <row r="12" spans="2:11" ht="25.5" x14ac:dyDescent="0.25">
      <c r="B12" s="6"/>
      <c r="C12" s="9">
        <v>65</v>
      </c>
      <c r="D12" s="9"/>
      <c r="E12" s="9"/>
      <c r="F12" s="16" t="s">
        <v>59</v>
      </c>
      <c r="G12" s="57">
        <v>1116646.24</v>
      </c>
      <c r="H12" s="57">
        <v>1466750</v>
      </c>
      <c r="I12" s="65">
        <v>1462891.8</v>
      </c>
      <c r="J12" s="100">
        <f t="shared" si="1"/>
        <v>131.00763228289739</v>
      </c>
      <c r="K12" s="100">
        <f t="shared" si="2"/>
        <v>99.736955854780987</v>
      </c>
    </row>
    <row r="13" spans="2:11" x14ac:dyDescent="0.25">
      <c r="B13" s="7"/>
      <c r="C13" s="7"/>
      <c r="D13" s="7">
        <v>652</v>
      </c>
      <c r="E13" s="7"/>
      <c r="F13" s="9" t="s">
        <v>60</v>
      </c>
      <c r="G13" s="57">
        <v>1116646.24</v>
      </c>
      <c r="H13" s="57"/>
      <c r="I13" s="65">
        <v>1462891.8</v>
      </c>
      <c r="J13" s="100">
        <f t="shared" si="1"/>
        <v>131.00763228289739</v>
      </c>
      <c r="K13" s="100"/>
    </row>
    <row r="14" spans="2:11" x14ac:dyDescent="0.25">
      <c r="B14" s="7"/>
      <c r="C14" s="7"/>
      <c r="D14" s="7"/>
      <c r="E14" s="7">
        <v>6526</v>
      </c>
      <c r="F14" s="9" t="s">
        <v>61</v>
      </c>
      <c r="G14" s="57">
        <v>5862.24</v>
      </c>
      <c r="H14" s="57"/>
      <c r="I14" s="65">
        <v>4141.8</v>
      </c>
      <c r="J14" s="100">
        <f t="shared" si="1"/>
        <v>70.652173913043484</v>
      </c>
      <c r="K14" s="100"/>
    </row>
    <row r="15" spans="2:11" ht="25.5" x14ac:dyDescent="0.25">
      <c r="B15" s="7"/>
      <c r="C15" s="7"/>
      <c r="D15" s="8"/>
      <c r="E15" s="7">
        <v>6528</v>
      </c>
      <c r="F15" s="9" t="s">
        <v>62</v>
      </c>
      <c r="G15" s="57">
        <v>1110784</v>
      </c>
      <c r="H15" s="57"/>
      <c r="I15" s="65">
        <v>1458750</v>
      </c>
      <c r="J15" s="100">
        <f t="shared" si="1"/>
        <v>131.3261624222171</v>
      </c>
      <c r="K15" s="100"/>
    </row>
    <row r="16" spans="2:11" x14ac:dyDescent="0.25">
      <c r="B16" s="137"/>
      <c r="C16" s="137"/>
      <c r="D16" s="137"/>
      <c r="E16" s="137"/>
      <c r="F16" s="137"/>
      <c r="G16" s="137"/>
      <c r="H16" s="137"/>
      <c r="I16" s="137"/>
      <c r="J16" s="137"/>
      <c r="K16" s="137"/>
    </row>
    <row r="17" spans="2:14" ht="36.75" customHeight="1" x14ac:dyDescent="0.25">
      <c r="B17" s="130" t="s">
        <v>7</v>
      </c>
      <c r="C17" s="131"/>
      <c r="D17" s="131"/>
      <c r="E17" s="131"/>
      <c r="F17" s="132"/>
      <c r="G17" s="25" t="s">
        <v>147</v>
      </c>
      <c r="H17" s="25" t="s">
        <v>66</v>
      </c>
      <c r="I17" s="25" t="s">
        <v>148</v>
      </c>
      <c r="J17" s="25" t="s">
        <v>21</v>
      </c>
      <c r="K17" s="25" t="s">
        <v>42</v>
      </c>
    </row>
    <row r="18" spans="2:14" x14ac:dyDescent="0.25">
      <c r="B18" s="130">
        <v>1</v>
      </c>
      <c r="C18" s="131"/>
      <c r="D18" s="131"/>
      <c r="E18" s="131"/>
      <c r="F18" s="132"/>
      <c r="G18" s="25">
        <v>2</v>
      </c>
      <c r="H18" s="25">
        <v>3</v>
      </c>
      <c r="I18" s="25">
        <v>4</v>
      </c>
      <c r="J18" s="25" t="s">
        <v>151</v>
      </c>
      <c r="K18" s="25" t="s">
        <v>152</v>
      </c>
    </row>
    <row r="19" spans="2:14" x14ac:dyDescent="0.25">
      <c r="B19" s="6"/>
      <c r="C19" s="9"/>
      <c r="D19" s="9"/>
      <c r="E19" s="9"/>
      <c r="F19" s="6" t="s">
        <v>94</v>
      </c>
      <c r="G19" s="70">
        <f>G20+G60</f>
        <v>1219881.17</v>
      </c>
      <c r="H19" s="70">
        <f>H20+H60</f>
        <v>1513000</v>
      </c>
      <c r="I19" s="70">
        <f>I20+I60</f>
        <v>1375034.94</v>
      </c>
      <c r="J19" s="69">
        <f t="shared" ref="J19:J55" si="3">I19/G19*100</f>
        <v>112.71876095931542</v>
      </c>
      <c r="K19" s="69">
        <f>I19/H19*100</f>
        <v>90.881357567746193</v>
      </c>
    </row>
    <row r="20" spans="2:14" x14ac:dyDescent="0.25">
      <c r="B20" s="9">
        <v>3</v>
      </c>
      <c r="C20" s="9"/>
      <c r="D20" s="9"/>
      <c r="E20" s="9"/>
      <c r="F20" s="6" t="s">
        <v>4</v>
      </c>
      <c r="G20" s="58">
        <f>G21+G29+G55</f>
        <v>1174385.93</v>
      </c>
      <c r="H20" s="58">
        <f>H21+H29+H55</f>
        <v>1456700</v>
      </c>
      <c r="I20" s="63">
        <v>1323921.94</v>
      </c>
      <c r="J20" s="69">
        <f t="shared" si="3"/>
        <v>112.73312342902473</v>
      </c>
      <c r="K20" s="69">
        <f t="shared" ref="K20:K60" si="4">I20/H20*100</f>
        <v>90.885009954005625</v>
      </c>
    </row>
    <row r="21" spans="2:14" x14ac:dyDescent="0.25">
      <c r="B21" s="9"/>
      <c r="C21" s="6">
        <v>31</v>
      </c>
      <c r="D21" s="6"/>
      <c r="E21" s="6"/>
      <c r="F21" s="6" t="s">
        <v>5</v>
      </c>
      <c r="G21" s="58">
        <v>870791.07</v>
      </c>
      <c r="H21" s="58">
        <v>1031900</v>
      </c>
      <c r="I21" s="63">
        <v>953309.25</v>
      </c>
      <c r="J21" s="69">
        <f t="shared" si="3"/>
        <v>109.47623176705292</v>
      </c>
      <c r="K21" s="69">
        <f t="shared" si="4"/>
        <v>92.38387925186548</v>
      </c>
    </row>
    <row r="22" spans="2:14" x14ac:dyDescent="0.25">
      <c r="B22" s="7"/>
      <c r="C22" s="7"/>
      <c r="D22" s="7">
        <v>311</v>
      </c>
      <c r="E22" s="7"/>
      <c r="F22" s="6" t="s">
        <v>28</v>
      </c>
      <c r="G22" s="58">
        <f>SUM(G23:G24)</f>
        <v>719063.06</v>
      </c>
      <c r="H22" s="58"/>
      <c r="I22" s="58">
        <f t="shared" ref="I22" si="5">SUM(I23:I24)</f>
        <v>794405.85</v>
      </c>
      <c r="J22" s="69">
        <f t="shared" si="3"/>
        <v>110.47791135314333</v>
      </c>
      <c r="K22" s="69"/>
    </row>
    <row r="23" spans="2:14" x14ac:dyDescent="0.25">
      <c r="B23" s="7"/>
      <c r="C23" s="7"/>
      <c r="D23" s="7"/>
      <c r="E23" s="7">
        <v>3111</v>
      </c>
      <c r="F23" s="7" t="s">
        <v>29</v>
      </c>
      <c r="G23" s="57">
        <v>718548.68</v>
      </c>
      <c r="H23" s="57"/>
      <c r="I23" s="65">
        <v>793961.08</v>
      </c>
      <c r="J23" s="69">
        <f t="shared" si="3"/>
        <v>110.49509965003344</v>
      </c>
      <c r="K23" s="69"/>
    </row>
    <row r="24" spans="2:14" x14ac:dyDescent="0.25">
      <c r="B24" s="7"/>
      <c r="C24" s="7"/>
      <c r="D24" s="8"/>
      <c r="E24" s="7">
        <v>3113</v>
      </c>
      <c r="F24" s="7" t="s">
        <v>67</v>
      </c>
      <c r="G24" s="57">
        <v>514.38</v>
      </c>
      <c r="H24" s="57"/>
      <c r="I24" s="65">
        <v>444.77</v>
      </c>
      <c r="J24" s="69">
        <f t="shared" si="3"/>
        <v>86.467203234962469</v>
      </c>
      <c r="K24" s="69"/>
      <c r="N24" s="139"/>
    </row>
    <row r="25" spans="2:14" x14ac:dyDescent="0.25">
      <c r="B25" s="7"/>
      <c r="C25" s="7"/>
      <c r="D25" s="7">
        <v>312</v>
      </c>
      <c r="E25" s="7"/>
      <c r="F25" s="7" t="s">
        <v>68</v>
      </c>
      <c r="G25" s="57">
        <f>G26</f>
        <v>35880.76</v>
      </c>
      <c r="H25" s="57"/>
      <c r="I25" s="57">
        <f t="shared" ref="I25" si="6">I26</f>
        <v>31223.27</v>
      </c>
      <c r="J25" s="69">
        <f t="shared" si="3"/>
        <v>87.019533588474701</v>
      </c>
      <c r="K25" s="69"/>
    </row>
    <row r="26" spans="2:14" x14ac:dyDescent="0.25">
      <c r="B26" s="7"/>
      <c r="C26" s="7"/>
      <c r="D26" s="7"/>
      <c r="E26" s="7">
        <v>3121</v>
      </c>
      <c r="F26" s="7" t="s">
        <v>68</v>
      </c>
      <c r="G26" s="57">
        <v>35880.76</v>
      </c>
      <c r="H26" s="57"/>
      <c r="I26" s="65">
        <v>31223.27</v>
      </c>
      <c r="J26" s="69">
        <f t="shared" si="3"/>
        <v>87.019533588474701</v>
      </c>
      <c r="K26" s="69"/>
    </row>
    <row r="27" spans="2:14" x14ac:dyDescent="0.25">
      <c r="B27" s="7"/>
      <c r="C27" s="7"/>
      <c r="D27" s="7">
        <v>313</v>
      </c>
      <c r="E27" s="7"/>
      <c r="F27" s="16" t="s">
        <v>69</v>
      </c>
      <c r="G27" s="57">
        <f>G28</f>
        <v>115847.25</v>
      </c>
      <c r="H27" s="57"/>
      <c r="I27" s="57">
        <f t="shared" ref="I27" si="7">I28</f>
        <v>127680.13</v>
      </c>
      <c r="J27" s="69">
        <f t="shared" si="3"/>
        <v>110.21420879649713</v>
      </c>
      <c r="K27" s="69"/>
    </row>
    <row r="28" spans="2:14" x14ac:dyDescent="0.25">
      <c r="B28" s="7"/>
      <c r="C28" s="7"/>
      <c r="D28" s="7"/>
      <c r="E28" s="7">
        <v>3132</v>
      </c>
      <c r="F28" s="7" t="s">
        <v>70</v>
      </c>
      <c r="G28" s="57">
        <v>115847.25</v>
      </c>
      <c r="H28" s="57"/>
      <c r="I28" s="65">
        <v>127680.13</v>
      </c>
      <c r="J28" s="69">
        <f t="shared" si="3"/>
        <v>110.21420879649713</v>
      </c>
      <c r="K28" s="69"/>
    </row>
    <row r="29" spans="2:14" x14ac:dyDescent="0.25">
      <c r="B29" s="7"/>
      <c r="C29" s="12">
        <v>32</v>
      </c>
      <c r="D29" s="12"/>
      <c r="E29" s="7"/>
      <c r="F29" s="12" t="s">
        <v>10</v>
      </c>
      <c r="G29" s="58">
        <f>G30+G34+G38+G48</f>
        <v>303594.86000000004</v>
      </c>
      <c r="H29" s="58">
        <v>424700</v>
      </c>
      <c r="I29" s="63">
        <f>I30+I34+I38+I48</f>
        <v>370612.69000000006</v>
      </c>
      <c r="J29" s="69">
        <f t="shared" si="3"/>
        <v>122.07475778740127</v>
      </c>
      <c r="K29" s="69">
        <f>I29/H29*100</f>
        <v>87.264584412526503</v>
      </c>
    </row>
    <row r="30" spans="2:14" x14ac:dyDescent="0.25">
      <c r="B30" s="7"/>
      <c r="C30" s="12"/>
      <c r="D30" s="12">
        <v>321</v>
      </c>
      <c r="E30" s="7"/>
      <c r="F30" s="10" t="s">
        <v>30</v>
      </c>
      <c r="G30" s="57">
        <f>G31+G32+G33</f>
        <v>35042.03</v>
      </c>
      <c r="H30" s="57"/>
      <c r="I30" s="57">
        <f t="shared" ref="I30" si="8">I31+I32+I33</f>
        <v>35287.26</v>
      </c>
      <c r="J30" s="69">
        <f t="shared" si="3"/>
        <v>100.69981676289873</v>
      </c>
      <c r="K30" s="69"/>
    </row>
    <row r="31" spans="2:14" x14ac:dyDescent="0.25">
      <c r="B31" s="7"/>
      <c r="C31" s="7"/>
      <c r="D31" s="7"/>
      <c r="E31" s="7">
        <v>3211</v>
      </c>
      <c r="F31" s="11" t="s">
        <v>31</v>
      </c>
      <c r="G31" s="57">
        <v>13308.15</v>
      </c>
      <c r="H31" s="60"/>
      <c r="I31" s="65">
        <v>15942.78</v>
      </c>
      <c r="J31" s="69">
        <f t="shared" si="3"/>
        <v>119.79711680436425</v>
      </c>
      <c r="K31" s="69"/>
    </row>
    <row r="32" spans="2:14" x14ac:dyDescent="0.25">
      <c r="B32" s="7"/>
      <c r="C32" s="7"/>
      <c r="D32" s="7"/>
      <c r="E32" s="7">
        <v>3212</v>
      </c>
      <c r="F32" s="7" t="s">
        <v>71</v>
      </c>
      <c r="G32" s="57">
        <v>11945.18</v>
      </c>
      <c r="H32" s="60"/>
      <c r="I32" s="65">
        <v>12524.48</v>
      </c>
      <c r="J32" s="69">
        <f t="shared" si="3"/>
        <v>104.84965483986008</v>
      </c>
      <c r="K32" s="69"/>
    </row>
    <row r="33" spans="2:11" x14ac:dyDescent="0.25">
      <c r="B33" s="7"/>
      <c r="C33" s="7"/>
      <c r="D33" s="7"/>
      <c r="E33" s="7">
        <v>3213</v>
      </c>
      <c r="F33" s="7" t="s">
        <v>72</v>
      </c>
      <c r="G33" s="57">
        <v>9788.7000000000007</v>
      </c>
      <c r="H33" s="60"/>
      <c r="I33" s="65">
        <v>6820</v>
      </c>
      <c r="J33" s="69">
        <f t="shared" si="3"/>
        <v>69.67217301582437</v>
      </c>
      <c r="K33" s="69"/>
    </row>
    <row r="34" spans="2:11" x14ac:dyDescent="0.25">
      <c r="B34" s="7"/>
      <c r="C34" s="7"/>
      <c r="D34" s="12">
        <v>322</v>
      </c>
      <c r="E34" s="7"/>
      <c r="F34" s="68" t="s">
        <v>73</v>
      </c>
      <c r="G34" s="63">
        <f>G35+G36+G37</f>
        <v>28139.01</v>
      </c>
      <c r="H34" s="63"/>
      <c r="I34" s="63">
        <f t="shared" ref="I34" si="9">I35+I36+I37</f>
        <v>32883.22</v>
      </c>
      <c r="J34" s="69">
        <f t="shared" si="3"/>
        <v>116.85990374217145</v>
      </c>
      <c r="K34" s="69"/>
    </row>
    <row r="35" spans="2:11" x14ac:dyDescent="0.25">
      <c r="B35" s="7"/>
      <c r="C35" s="7"/>
      <c r="D35" s="7"/>
      <c r="E35" s="7">
        <v>3221</v>
      </c>
      <c r="F35" s="64" t="s">
        <v>74</v>
      </c>
      <c r="G35" s="65">
        <v>10000.620000000001</v>
      </c>
      <c r="H35" s="65"/>
      <c r="I35" s="65">
        <v>16126.68</v>
      </c>
      <c r="J35" s="69">
        <f t="shared" si="3"/>
        <v>161.25680207827114</v>
      </c>
      <c r="K35" s="69"/>
    </row>
    <row r="36" spans="2:11" ht="15" customHeight="1" x14ac:dyDescent="0.25">
      <c r="B36" s="7"/>
      <c r="C36" s="7"/>
      <c r="D36" s="7"/>
      <c r="E36" s="7">
        <v>3223</v>
      </c>
      <c r="F36" s="66" t="s">
        <v>75</v>
      </c>
      <c r="G36" s="67">
        <v>16460.88</v>
      </c>
      <c r="H36" s="67"/>
      <c r="I36" s="67">
        <v>16213.84</v>
      </c>
      <c r="J36" s="69">
        <f t="shared" si="3"/>
        <v>98.499229688813713</v>
      </c>
      <c r="K36" s="69"/>
    </row>
    <row r="37" spans="2:11" x14ac:dyDescent="0.25">
      <c r="B37" s="7"/>
      <c r="C37" s="7"/>
      <c r="D37" s="7"/>
      <c r="E37" s="7">
        <v>3225</v>
      </c>
      <c r="F37" s="66" t="s">
        <v>76</v>
      </c>
      <c r="G37" s="67">
        <v>1677.51</v>
      </c>
      <c r="H37" s="67"/>
      <c r="I37" s="67">
        <v>542.70000000000005</v>
      </c>
      <c r="J37" s="69">
        <f t="shared" si="3"/>
        <v>32.351521004345727</v>
      </c>
      <c r="K37" s="69"/>
    </row>
    <row r="38" spans="2:11" ht="21" customHeight="1" x14ac:dyDescent="0.25">
      <c r="B38" s="7"/>
      <c r="C38" s="7"/>
      <c r="D38" s="12">
        <v>323</v>
      </c>
      <c r="E38" s="7"/>
      <c r="F38" s="61" t="s">
        <v>77</v>
      </c>
      <c r="G38" s="62">
        <f>SUM(G39:G47)</f>
        <v>217472.70000000004</v>
      </c>
      <c r="H38" s="62"/>
      <c r="I38" s="62">
        <f t="shared" ref="I38" si="10">SUM(I39:I47)</f>
        <v>275925.98000000004</v>
      </c>
      <c r="J38" s="69">
        <f t="shared" si="3"/>
        <v>126.87844497263335</v>
      </c>
      <c r="K38" s="69"/>
    </row>
    <row r="39" spans="2:11" x14ac:dyDescent="0.25">
      <c r="B39" s="7"/>
      <c r="C39" s="7"/>
      <c r="D39" s="7"/>
      <c r="E39" s="7">
        <v>3231</v>
      </c>
      <c r="F39" s="64" t="s">
        <v>78</v>
      </c>
      <c r="G39" s="65">
        <v>7956.17</v>
      </c>
      <c r="H39" s="65"/>
      <c r="I39" s="65">
        <v>8728.8700000000008</v>
      </c>
      <c r="J39" s="69">
        <f t="shared" si="3"/>
        <v>109.71195939754934</v>
      </c>
      <c r="K39" s="69"/>
    </row>
    <row r="40" spans="2:11" x14ac:dyDescent="0.25">
      <c r="B40" s="7"/>
      <c r="C40" s="7"/>
      <c r="D40" s="7"/>
      <c r="E40" s="7">
        <v>3232</v>
      </c>
      <c r="F40" s="64" t="s">
        <v>79</v>
      </c>
      <c r="G40" s="65">
        <v>2950.04</v>
      </c>
      <c r="H40" s="65"/>
      <c r="I40" s="65">
        <v>5066.18</v>
      </c>
      <c r="J40" s="69">
        <f t="shared" si="3"/>
        <v>171.73258667679085</v>
      </c>
      <c r="K40" s="69"/>
    </row>
    <row r="41" spans="2:11" x14ac:dyDescent="0.25">
      <c r="B41" s="7"/>
      <c r="C41" s="7"/>
      <c r="D41" s="7"/>
      <c r="E41" s="7">
        <v>3233</v>
      </c>
      <c r="F41" s="64" t="s">
        <v>80</v>
      </c>
      <c r="G41" s="65">
        <v>6535.8</v>
      </c>
      <c r="H41" s="65"/>
      <c r="I41" s="65">
        <v>15317.19</v>
      </c>
      <c r="J41" s="69">
        <f t="shared" si="3"/>
        <v>234.35830349765902</v>
      </c>
      <c r="K41" s="69"/>
    </row>
    <row r="42" spans="2:11" x14ac:dyDescent="0.25">
      <c r="B42" s="7"/>
      <c r="C42" s="7"/>
      <c r="D42" s="7"/>
      <c r="E42" s="7">
        <v>3234</v>
      </c>
      <c r="F42" s="64" t="s">
        <v>81</v>
      </c>
      <c r="G42" s="65">
        <v>6056.09</v>
      </c>
      <c r="H42" s="65"/>
      <c r="I42" s="65">
        <v>5343.2</v>
      </c>
      <c r="J42" s="69">
        <f t="shared" si="3"/>
        <v>88.228543499188419</v>
      </c>
      <c r="K42" s="69"/>
    </row>
    <row r="43" spans="2:11" x14ac:dyDescent="0.25">
      <c r="B43" s="7"/>
      <c r="C43" s="7"/>
      <c r="D43" s="7"/>
      <c r="E43" s="7">
        <v>3235</v>
      </c>
      <c r="F43" s="64" t="s">
        <v>82</v>
      </c>
      <c r="G43" s="65">
        <v>143568.5</v>
      </c>
      <c r="H43" s="65"/>
      <c r="I43" s="65">
        <v>167481.32999999999</v>
      </c>
      <c r="J43" s="69">
        <f t="shared" si="3"/>
        <v>116.65604223767747</v>
      </c>
      <c r="K43" s="69"/>
    </row>
    <row r="44" spans="2:11" x14ac:dyDescent="0.25">
      <c r="B44" s="7"/>
      <c r="C44" s="7"/>
      <c r="D44" s="7"/>
      <c r="E44" s="7">
        <v>3236</v>
      </c>
      <c r="F44" s="64" t="s">
        <v>83</v>
      </c>
      <c r="G44" s="65">
        <v>2056.8200000000002</v>
      </c>
      <c r="H44" s="65"/>
      <c r="I44" s="65">
        <v>7682.92</v>
      </c>
      <c r="J44" s="69">
        <f t="shared" si="3"/>
        <v>373.53390184848456</v>
      </c>
      <c r="K44" s="69"/>
    </row>
    <row r="45" spans="2:11" x14ac:dyDescent="0.25">
      <c r="B45" s="7"/>
      <c r="C45" s="7"/>
      <c r="D45" s="7"/>
      <c r="E45" s="7">
        <v>3237</v>
      </c>
      <c r="F45" s="64" t="s">
        <v>84</v>
      </c>
      <c r="G45" s="65">
        <v>10116.790000000001</v>
      </c>
      <c r="H45" s="65"/>
      <c r="I45" s="65">
        <v>17888.099999999999</v>
      </c>
      <c r="J45" s="69">
        <f t="shared" si="3"/>
        <v>176.81596632924078</v>
      </c>
      <c r="K45" s="69"/>
    </row>
    <row r="46" spans="2:11" x14ac:dyDescent="0.25">
      <c r="B46" s="7"/>
      <c r="C46" s="7"/>
      <c r="D46" s="7"/>
      <c r="E46" s="7">
        <v>3238</v>
      </c>
      <c r="F46" s="64" t="s">
        <v>85</v>
      </c>
      <c r="G46" s="65">
        <v>14401.17</v>
      </c>
      <c r="H46" s="65"/>
      <c r="I46" s="65">
        <v>21764.67</v>
      </c>
      <c r="J46" s="69">
        <f t="shared" si="3"/>
        <v>151.13126225160872</v>
      </c>
      <c r="K46" s="69"/>
    </row>
    <row r="47" spans="2:11" x14ac:dyDescent="0.25">
      <c r="B47" s="7"/>
      <c r="C47" s="7"/>
      <c r="D47" s="7"/>
      <c r="E47" s="7">
        <v>3239</v>
      </c>
      <c r="F47" s="64" t="s">
        <v>86</v>
      </c>
      <c r="G47" s="65">
        <v>23831.32</v>
      </c>
      <c r="H47" s="65"/>
      <c r="I47" s="65">
        <v>26653.52</v>
      </c>
      <c r="J47" s="69">
        <f t="shared" si="3"/>
        <v>111.8423989942647</v>
      </c>
      <c r="K47" s="69"/>
    </row>
    <row r="48" spans="2:11" x14ac:dyDescent="0.25">
      <c r="B48" s="7"/>
      <c r="C48" s="7"/>
      <c r="D48" s="12">
        <v>329</v>
      </c>
      <c r="E48" s="7"/>
      <c r="F48" s="68" t="s">
        <v>87</v>
      </c>
      <c r="G48" s="63">
        <f>SUM(G49:G54)</f>
        <v>22941.119999999999</v>
      </c>
      <c r="H48" s="63"/>
      <c r="I48" s="63">
        <f t="shared" ref="I48" si="11">SUM(I49:I54)</f>
        <v>26516.230000000003</v>
      </c>
      <c r="J48" s="69">
        <f t="shared" si="3"/>
        <v>115.58385118076191</v>
      </c>
      <c r="K48" s="69"/>
    </row>
    <row r="49" spans="2:11" x14ac:dyDescent="0.25">
      <c r="B49" s="7"/>
      <c r="C49" s="7"/>
      <c r="D49" s="12"/>
      <c r="E49" s="7">
        <v>3291</v>
      </c>
      <c r="F49" s="64" t="s">
        <v>88</v>
      </c>
      <c r="G49" s="65">
        <v>12450</v>
      </c>
      <c r="H49" s="65"/>
      <c r="I49" s="65">
        <v>12369</v>
      </c>
      <c r="J49" s="69">
        <f t="shared" si="3"/>
        <v>99.349397590361448</v>
      </c>
      <c r="K49" s="69"/>
    </row>
    <row r="50" spans="2:11" x14ac:dyDescent="0.25">
      <c r="B50" s="7"/>
      <c r="C50" s="7"/>
      <c r="D50" s="12"/>
      <c r="E50" s="7">
        <v>3292</v>
      </c>
      <c r="F50" s="64" t="s">
        <v>89</v>
      </c>
      <c r="G50" s="65">
        <v>1796.76</v>
      </c>
      <c r="H50" s="65"/>
      <c r="I50" s="65">
        <v>1811.55</v>
      </c>
      <c r="J50" s="69">
        <f t="shared" si="3"/>
        <v>100.82314833366726</v>
      </c>
      <c r="K50" s="69"/>
    </row>
    <row r="51" spans="2:11" x14ac:dyDescent="0.25">
      <c r="B51" s="7"/>
      <c r="C51" s="7"/>
      <c r="D51" s="12"/>
      <c r="E51" s="7">
        <v>3293</v>
      </c>
      <c r="F51" s="64" t="s">
        <v>90</v>
      </c>
      <c r="G51" s="65">
        <v>3976.54</v>
      </c>
      <c r="H51" s="65"/>
      <c r="I51" s="65">
        <v>6631.04</v>
      </c>
      <c r="J51" s="69">
        <f t="shared" si="3"/>
        <v>166.75401228203413</v>
      </c>
      <c r="K51" s="69"/>
    </row>
    <row r="52" spans="2:11" x14ac:dyDescent="0.25">
      <c r="B52" s="7"/>
      <c r="C52" s="7"/>
      <c r="D52" s="12"/>
      <c r="E52" s="7">
        <v>3294</v>
      </c>
      <c r="F52" s="64" t="s">
        <v>91</v>
      </c>
      <c r="G52" s="65">
        <v>350</v>
      </c>
      <c r="H52" s="65"/>
      <c r="I52" s="65">
        <v>350</v>
      </c>
      <c r="J52" s="69">
        <f t="shared" si="3"/>
        <v>100</v>
      </c>
      <c r="K52" s="69"/>
    </row>
    <row r="53" spans="2:11" x14ac:dyDescent="0.25">
      <c r="B53" s="7"/>
      <c r="C53" s="7"/>
      <c r="D53" s="12"/>
      <c r="E53" s="7">
        <v>3295</v>
      </c>
      <c r="F53" s="64" t="s">
        <v>92</v>
      </c>
      <c r="G53" s="65">
        <v>403.48</v>
      </c>
      <c r="H53" s="65"/>
      <c r="I53" s="65">
        <v>403.49</v>
      </c>
      <c r="J53" s="69">
        <f t="shared" si="3"/>
        <v>100.00247843759294</v>
      </c>
      <c r="K53" s="69"/>
    </row>
    <row r="54" spans="2:11" x14ac:dyDescent="0.25">
      <c r="B54" s="7"/>
      <c r="C54" s="7"/>
      <c r="D54" s="12"/>
      <c r="E54" s="7">
        <v>3299</v>
      </c>
      <c r="F54" s="64" t="s">
        <v>87</v>
      </c>
      <c r="G54" s="65">
        <v>3964.34</v>
      </c>
      <c r="H54" s="65"/>
      <c r="I54" s="65">
        <v>4951.1499999999996</v>
      </c>
      <c r="J54" s="69">
        <f t="shared" si="3"/>
        <v>124.89216363884023</v>
      </c>
      <c r="K54" s="69"/>
    </row>
    <row r="55" spans="2:11" x14ac:dyDescent="0.25">
      <c r="B55" s="7"/>
      <c r="C55" s="12">
        <v>34</v>
      </c>
      <c r="D55" s="12"/>
      <c r="E55" s="7"/>
      <c r="F55" s="68" t="s">
        <v>93</v>
      </c>
      <c r="G55" s="63">
        <f>G56</f>
        <v>0</v>
      </c>
      <c r="H55" s="63">
        <v>100</v>
      </c>
      <c r="I55" s="63">
        <v>0</v>
      </c>
      <c r="J55" s="69"/>
      <c r="K55" s="69">
        <f t="shared" si="4"/>
        <v>0</v>
      </c>
    </row>
    <row r="56" spans="2:11" x14ac:dyDescent="0.25">
      <c r="B56" s="7"/>
      <c r="C56" s="7"/>
      <c r="D56" s="12">
        <v>343</v>
      </c>
      <c r="E56" s="7"/>
      <c r="F56" s="64" t="s">
        <v>96</v>
      </c>
      <c r="G56" s="65">
        <f>G58</f>
        <v>0</v>
      </c>
      <c r="H56" s="65"/>
      <c r="I56" s="65">
        <f>I58</f>
        <v>0</v>
      </c>
      <c r="J56" s="69"/>
      <c r="K56" s="69"/>
    </row>
    <row r="57" spans="2:11" x14ac:dyDescent="0.25">
      <c r="B57" s="7"/>
      <c r="C57" s="7"/>
      <c r="D57" s="12"/>
      <c r="E57" s="7">
        <v>3433</v>
      </c>
      <c r="F57" s="64" t="s">
        <v>154</v>
      </c>
      <c r="G57" s="65">
        <v>0</v>
      </c>
      <c r="H57" s="65"/>
      <c r="I57" s="65">
        <v>0</v>
      </c>
      <c r="J57" s="69"/>
      <c r="K57" s="69"/>
    </row>
    <row r="58" spans="2:11" x14ac:dyDescent="0.25">
      <c r="B58" s="7"/>
      <c r="C58" s="7"/>
      <c r="D58" s="7"/>
      <c r="E58" s="7">
        <v>3434</v>
      </c>
      <c r="F58" s="64" t="s">
        <v>95</v>
      </c>
      <c r="G58" s="65">
        <v>0</v>
      </c>
      <c r="H58" s="65"/>
      <c r="I58" s="65">
        <v>0</v>
      </c>
      <c r="J58" s="69"/>
      <c r="K58" s="69"/>
    </row>
    <row r="59" spans="2:11" x14ac:dyDescent="0.25">
      <c r="B59" s="12">
        <v>4</v>
      </c>
      <c r="C59" s="12"/>
      <c r="D59" s="12"/>
      <c r="E59" s="12"/>
      <c r="F59" s="72" t="s">
        <v>6</v>
      </c>
      <c r="G59" s="63">
        <f>G60</f>
        <v>45495.240000000005</v>
      </c>
      <c r="H59" s="63">
        <f t="shared" ref="H59:I59" si="12">H60</f>
        <v>56300</v>
      </c>
      <c r="I59" s="63">
        <f t="shared" si="12"/>
        <v>51113</v>
      </c>
      <c r="J59" s="69">
        <f t="shared" ref="J59:J65" si="13">I59/G59*100</f>
        <v>112.34801706728</v>
      </c>
      <c r="K59" s="69">
        <f t="shared" si="4"/>
        <v>90.786856127886324</v>
      </c>
    </row>
    <row r="60" spans="2:11" ht="35.25" customHeight="1" x14ac:dyDescent="0.25">
      <c r="B60" s="7"/>
      <c r="C60" s="12">
        <v>42</v>
      </c>
      <c r="D60" s="12"/>
      <c r="E60" s="12"/>
      <c r="F60" s="72" t="s">
        <v>97</v>
      </c>
      <c r="G60" s="63">
        <f>G61+G64</f>
        <v>45495.240000000005</v>
      </c>
      <c r="H60" s="73">
        <v>56300</v>
      </c>
      <c r="I60" s="63">
        <f>I61+I64</f>
        <v>51113</v>
      </c>
      <c r="J60" s="69">
        <f t="shared" si="13"/>
        <v>112.34801706728</v>
      </c>
      <c r="K60" s="69">
        <f t="shared" si="4"/>
        <v>90.786856127886324</v>
      </c>
    </row>
    <row r="61" spans="2:11" x14ac:dyDescent="0.25">
      <c r="B61" s="7"/>
      <c r="C61" s="7"/>
      <c r="D61" s="7">
        <v>422</v>
      </c>
      <c r="E61" s="7"/>
      <c r="F61" s="71" t="s">
        <v>98</v>
      </c>
      <c r="G61" s="65">
        <f>SUM(G62:G63)</f>
        <v>15745.240000000002</v>
      </c>
      <c r="H61" s="65"/>
      <c r="I61" s="65">
        <f t="shared" ref="I61" si="14">SUM(I62:I63)</f>
        <v>19113</v>
      </c>
      <c r="J61" s="69">
        <f t="shared" si="13"/>
        <v>121.38906742609194</v>
      </c>
      <c r="K61" s="69"/>
    </row>
    <row r="62" spans="2:11" x14ac:dyDescent="0.25">
      <c r="B62" s="7"/>
      <c r="C62" s="7"/>
      <c r="D62" s="7"/>
      <c r="E62" s="7">
        <v>4221</v>
      </c>
      <c r="F62" s="71" t="s">
        <v>99</v>
      </c>
      <c r="G62" s="65">
        <v>14840.62</v>
      </c>
      <c r="H62" s="65"/>
      <c r="I62" s="65">
        <v>19113</v>
      </c>
      <c r="J62" s="69">
        <f t="shared" si="13"/>
        <v>128.78841989081317</v>
      </c>
      <c r="K62" s="69"/>
    </row>
    <row r="63" spans="2:11" x14ac:dyDescent="0.25">
      <c r="B63" s="7"/>
      <c r="C63" s="7"/>
      <c r="D63" s="7"/>
      <c r="E63" s="7">
        <v>4224</v>
      </c>
      <c r="F63" s="71" t="s">
        <v>100</v>
      </c>
      <c r="G63" s="65">
        <v>904.62</v>
      </c>
      <c r="H63" s="63"/>
      <c r="I63" s="65">
        <v>0</v>
      </c>
      <c r="J63" s="69">
        <f t="shared" si="13"/>
        <v>0</v>
      </c>
      <c r="K63" s="69"/>
    </row>
    <row r="64" spans="2:11" x14ac:dyDescent="0.25">
      <c r="B64" s="7"/>
      <c r="C64" s="7"/>
      <c r="D64" s="7">
        <v>426</v>
      </c>
      <c r="E64" s="7"/>
      <c r="F64" s="71" t="s">
        <v>101</v>
      </c>
      <c r="G64" s="65">
        <f>G65</f>
        <v>29750</v>
      </c>
      <c r="H64" s="65"/>
      <c r="I64" s="65">
        <f t="shared" ref="I64" si="15">I65</f>
        <v>32000</v>
      </c>
      <c r="J64" s="69">
        <f t="shared" si="13"/>
        <v>107.56302521008404</v>
      </c>
      <c r="K64" s="69"/>
    </row>
    <row r="65" spans="2:11" x14ac:dyDescent="0.25">
      <c r="B65" s="7"/>
      <c r="C65" s="7"/>
      <c r="D65" s="7"/>
      <c r="E65" s="7">
        <v>4262</v>
      </c>
      <c r="F65" s="71" t="s">
        <v>102</v>
      </c>
      <c r="G65" s="65">
        <v>29750</v>
      </c>
      <c r="H65" s="65"/>
      <c r="I65" s="65">
        <v>32000</v>
      </c>
      <c r="J65" s="69">
        <f t="shared" si="13"/>
        <v>107.56302521008404</v>
      </c>
      <c r="K65" s="69"/>
    </row>
  </sheetData>
  <mergeCells count="12">
    <mergeCell ref="B1:K1"/>
    <mergeCell ref="B2:K2"/>
    <mergeCell ref="B4:K4"/>
    <mergeCell ref="B6:K6"/>
    <mergeCell ref="B18:F18"/>
    <mergeCell ref="B9:F9"/>
    <mergeCell ref="B17:F17"/>
    <mergeCell ref="B8:F8"/>
    <mergeCell ref="B7:K7"/>
    <mergeCell ref="B5:K5"/>
    <mergeCell ref="B16:K16"/>
    <mergeCell ref="B3:K3"/>
  </mergeCells>
  <pageMargins left="0.7" right="0.7" top="0.75" bottom="0.75" header="0.3" footer="0.3"/>
  <pageSetup paperSize="9" scale="83" fitToHeight="0" orientation="landscape" r:id="rId1"/>
  <ignoredErrors>
    <ignoredError sqref="I4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J11"/>
  <sheetViews>
    <sheetView workbookViewId="0">
      <selection activeCell="B2" sqref="B2:G2"/>
    </sheetView>
  </sheetViews>
  <sheetFormatPr defaultRowHeight="15" x14ac:dyDescent="0.25"/>
  <cols>
    <col min="2" max="2" width="37.7109375" customWidth="1"/>
    <col min="3" max="4" width="25.28515625" customWidth="1"/>
    <col min="5" max="5" width="26.85546875" customWidth="1"/>
    <col min="6" max="7" width="15.7109375" customWidth="1"/>
  </cols>
  <sheetData>
    <row r="1" spans="2:10" ht="18" x14ac:dyDescent="0.25">
      <c r="B1" s="2"/>
      <c r="C1" s="2"/>
      <c r="D1" s="2"/>
      <c r="E1" s="3"/>
      <c r="F1" s="3"/>
      <c r="G1" s="3"/>
    </row>
    <row r="2" spans="2:10" ht="15.75" customHeight="1" x14ac:dyDescent="0.25">
      <c r="B2" s="101" t="s">
        <v>35</v>
      </c>
      <c r="C2" s="101"/>
      <c r="D2" s="101"/>
      <c r="E2" s="101"/>
      <c r="F2" s="101"/>
      <c r="G2" s="101"/>
    </row>
    <row r="3" spans="2:10" ht="18" x14ac:dyDescent="0.25">
      <c r="B3" s="37"/>
      <c r="C3" s="37"/>
      <c r="D3" s="37"/>
      <c r="E3" s="38"/>
      <c r="F3" s="38"/>
      <c r="G3" s="38"/>
    </row>
    <row r="4" spans="2:10" ht="47.25" customHeight="1" x14ac:dyDescent="0.25">
      <c r="B4" s="25" t="s">
        <v>7</v>
      </c>
      <c r="C4" s="25" t="s">
        <v>147</v>
      </c>
      <c r="D4" s="25" t="s">
        <v>66</v>
      </c>
      <c r="E4" s="25" t="s">
        <v>148</v>
      </c>
      <c r="F4" s="25" t="s">
        <v>21</v>
      </c>
      <c r="G4" s="25" t="s">
        <v>42</v>
      </c>
    </row>
    <row r="5" spans="2:10" x14ac:dyDescent="0.25">
      <c r="B5" s="25">
        <v>1</v>
      </c>
      <c r="C5" s="27">
        <v>2</v>
      </c>
      <c r="D5" s="27">
        <v>3</v>
      </c>
      <c r="E5" s="27">
        <v>4</v>
      </c>
      <c r="F5" s="27" t="s">
        <v>151</v>
      </c>
      <c r="G5" s="27" t="s">
        <v>152</v>
      </c>
    </row>
    <row r="6" spans="2:10" ht="15" customHeight="1" x14ac:dyDescent="0.25">
      <c r="B6" s="6" t="s">
        <v>40</v>
      </c>
      <c r="C6" s="73">
        <v>1116646.24</v>
      </c>
      <c r="D6" s="73">
        <v>1466750</v>
      </c>
      <c r="E6" s="73">
        <v>1462891.8</v>
      </c>
      <c r="F6" s="75">
        <f t="shared" ref="F6:F11" si="0">E6/C6*100</f>
        <v>131.00763228289739</v>
      </c>
      <c r="G6" s="75">
        <f>E6/D6*100</f>
        <v>99.736955854780987</v>
      </c>
      <c r="H6" s="22"/>
      <c r="I6" s="22"/>
      <c r="J6" s="22"/>
    </row>
    <row r="7" spans="2:10" x14ac:dyDescent="0.25">
      <c r="B7" s="6" t="s">
        <v>103</v>
      </c>
      <c r="C7" s="73">
        <v>1116646.24</v>
      </c>
      <c r="D7" s="73">
        <v>1466750</v>
      </c>
      <c r="E7" s="73">
        <v>1462891.8</v>
      </c>
      <c r="F7" s="75">
        <f t="shared" si="0"/>
        <v>131.00763228289739</v>
      </c>
      <c r="G7" s="75">
        <f t="shared" ref="G7:G11" si="1">E7/D7*100</f>
        <v>99.736955854780987</v>
      </c>
      <c r="H7" s="22"/>
      <c r="I7" s="22"/>
      <c r="J7" s="22"/>
    </row>
    <row r="8" spans="2:10" x14ac:dyDescent="0.25">
      <c r="B8" s="98" t="s">
        <v>104</v>
      </c>
      <c r="C8" s="74">
        <v>1116646.24</v>
      </c>
      <c r="D8" s="74">
        <v>1466750</v>
      </c>
      <c r="E8" s="74">
        <v>1462891.8</v>
      </c>
      <c r="F8" s="75">
        <f t="shared" si="0"/>
        <v>131.00763228289739</v>
      </c>
      <c r="G8" s="75">
        <f t="shared" si="1"/>
        <v>99.736955854780987</v>
      </c>
      <c r="H8" s="22"/>
      <c r="I8" s="22"/>
      <c r="J8" s="22"/>
    </row>
    <row r="9" spans="2:10" x14ac:dyDescent="0.25">
      <c r="B9" s="6" t="s">
        <v>41</v>
      </c>
      <c r="C9" s="73">
        <v>1219881.17</v>
      </c>
      <c r="D9" s="73">
        <v>1513000</v>
      </c>
      <c r="E9" s="73">
        <v>1375034.94</v>
      </c>
      <c r="F9" s="75">
        <f t="shared" si="0"/>
        <v>112.71876095931542</v>
      </c>
      <c r="G9" s="75">
        <f t="shared" si="1"/>
        <v>90.881357567746193</v>
      </c>
    </row>
    <row r="10" spans="2:10" x14ac:dyDescent="0.25">
      <c r="B10" s="6" t="s">
        <v>103</v>
      </c>
      <c r="C10" s="73">
        <v>1219881.17</v>
      </c>
      <c r="D10" s="73">
        <v>1513000</v>
      </c>
      <c r="E10" s="73">
        <v>1375034.94</v>
      </c>
      <c r="F10" s="75">
        <f t="shared" si="0"/>
        <v>112.71876095931542</v>
      </c>
      <c r="G10" s="75">
        <f t="shared" si="1"/>
        <v>90.881357567746193</v>
      </c>
    </row>
    <row r="11" spans="2:10" x14ac:dyDescent="0.25">
      <c r="B11" s="98" t="s">
        <v>104</v>
      </c>
      <c r="C11" s="74">
        <v>1219881.17</v>
      </c>
      <c r="D11" s="74">
        <v>1513000</v>
      </c>
      <c r="E11" s="74">
        <v>1375034.94</v>
      </c>
      <c r="F11" s="75">
        <f t="shared" si="0"/>
        <v>112.71876095931542</v>
      </c>
      <c r="G11" s="75">
        <f t="shared" si="1"/>
        <v>90.881357567746193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1:G9"/>
  <sheetViews>
    <sheetView workbookViewId="0">
      <selection activeCell="B2" sqref="B2:G2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01" t="s">
        <v>36</v>
      </c>
      <c r="C2" s="101"/>
      <c r="D2" s="101"/>
      <c r="E2" s="101"/>
      <c r="F2" s="101"/>
      <c r="G2" s="101"/>
    </row>
    <row r="3" spans="2:7" ht="18" x14ac:dyDescent="0.25">
      <c r="B3" s="37"/>
      <c r="C3" s="37"/>
      <c r="D3" s="37"/>
      <c r="E3" s="38"/>
      <c r="F3" s="38"/>
      <c r="G3" s="38"/>
    </row>
    <row r="4" spans="2:7" ht="43.5" customHeight="1" x14ac:dyDescent="0.25">
      <c r="B4" s="25" t="s">
        <v>7</v>
      </c>
      <c r="C4" s="25" t="s">
        <v>147</v>
      </c>
      <c r="D4" s="25" t="s">
        <v>66</v>
      </c>
      <c r="E4" s="25" t="s">
        <v>148</v>
      </c>
      <c r="F4" s="25" t="s">
        <v>21</v>
      </c>
      <c r="G4" s="25" t="s">
        <v>42</v>
      </c>
    </row>
    <row r="5" spans="2:7" x14ac:dyDescent="0.25">
      <c r="B5" s="27">
        <v>1</v>
      </c>
      <c r="C5" s="27">
        <v>2</v>
      </c>
      <c r="D5" s="27">
        <v>3</v>
      </c>
      <c r="E5" s="27">
        <v>4</v>
      </c>
      <c r="F5" s="27" t="s">
        <v>151</v>
      </c>
      <c r="G5" s="27" t="s">
        <v>152</v>
      </c>
    </row>
    <row r="6" spans="2:7" x14ac:dyDescent="0.25">
      <c r="B6" s="6" t="s">
        <v>41</v>
      </c>
      <c r="C6" s="63">
        <f>C7</f>
        <v>1219881.17</v>
      </c>
      <c r="D6" s="63">
        <f t="shared" ref="D6:E6" si="0">D7</f>
        <v>1513000</v>
      </c>
      <c r="E6" s="63">
        <f t="shared" si="0"/>
        <v>1375034.94</v>
      </c>
      <c r="F6" s="63">
        <f>E6/C6*100</f>
        <v>112.71876095931542</v>
      </c>
      <c r="G6" s="63">
        <f>E6/D6*100</f>
        <v>90.881357567746193</v>
      </c>
    </row>
    <row r="7" spans="2:7" x14ac:dyDescent="0.25">
      <c r="B7" s="6" t="s">
        <v>105</v>
      </c>
      <c r="C7" s="73">
        <v>1219881.17</v>
      </c>
      <c r="D7" s="73">
        <v>1513000</v>
      </c>
      <c r="E7" s="73">
        <v>1375034.94</v>
      </c>
      <c r="F7" s="63">
        <f>E7/C7*100</f>
        <v>112.71876095931542</v>
      </c>
      <c r="G7" s="63">
        <f t="shared" ref="G7:G9" si="1">E7/D7*100</f>
        <v>90.881357567746193</v>
      </c>
    </row>
    <row r="8" spans="2:7" x14ac:dyDescent="0.25">
      <c r="B8" s="16" t="s">
        <v>106</v>
      </c>
      <c r="C8" s="74">
        <v>1219881.17</v>
      </c>
      <c r="D8" s="74">
        <v>1513000</v>
      </c>
      <c r="E8" s="74">
        <v>1375034.94</v>
      </c>
      <c r="F8" s="65">
        <f>E8/C8*100</f>
        <v>112.71876095931542</v>
      </c>
      <c r="G8" s="65">
        <f t="shared" si="1"/>
        <v>90.881357567746193</v>
      </c>
    </row>
    <row r="9" spans="2:7" x14ac:dyDescent="0.25">
      <c r="B9" s="16" t="s">
        <v>107</v>
      </c>
      <c r="C9" s="74">
        <v>1219881.17</v>
      </c>
      <c r="D9" s="74">
        <v>1513000</v>
      </c>
      <c r="E9" s="74">
        <v>1375034.94</v>
      </c>
      <c r="F9" s="65">
        <f>E9/C9*100</f>
        <v>112.71876095931542</v>
      </c>
      <c r="G9" s="65">
        <f t="shared" si="1"/>
        <v>90.881357567746193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B1:H28"/>
  <sheetViews>
    <sheetView workbookViewId="0">
      <selection activeCell="L18" sqref="L1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01" t="s">
        <v>37</v>
      </c>
      <c r="C2" s="101"/>
      <c r="D2" s="101"/>
      <c r="E2" s="101"/>
      <c r="F2" s="101"/>
      <c r="G2" s="101"/>
      <c r="H2" s="101"/>
    </row>
    <row r="3" spans="2:8" ht="18" x14ac:dyDescent="0.25">
      <c r="B3" s="37"/>
      <c r="C3" s="37"/>
      <c r="D3" s="37"/>
      <c r="E3" s="37"/>
      <c r="F3" s="38"/>
      <c r="G3" s="38"/>
      <c r="H3" s="38"/>
    </row>
    <row r="4" spans="2:8" ht="25.5" x14ac:dyDescent="0.25">
      <c r="B4" s="25" t="s">
        <v>7</v>
      </c>
      <c r="C4" s="25" t="s">
        <v>63</v>
      </c>
      <c r="D4" s="25" t="s">
        <v>66</v>
      </c>
      <c r="E4" s="25" t="s">
        <v>64</v>
      </c>
      <c r="F4" s="25" t="s">
        <v>65</v>
      </c>
      <c r="G4" s="25" t="s">
        <v>21</v>
      </c>
      <c r="H4" s="25" t="s">
        <v>42</v>
      </c>
    </row>
    <row r="5" spans="2:8" x14ac:dyDescent="0.25"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 t="s">
        <v>32</v>
      </c>
      <c r="H5" s="25" t="s">
        <v>33</v>
      </c>
    </row>
    <row r="6" spans="2:8" x14ac:dyDescent="0.25">
      <c r="B6" s="6" t="s">
        <v>38</v>
      </c>
      <c r="C6" s="4"/>
      <c r="D6" s="4"/>
      <c r="E6" s="5"/>
      <c r="F6" s="20"/>
      <c r="G6" s="20"/>
      <c r="H6" s="20"/>
    </row>
    <row r="7" spans="2:8" x14ac:dyDescent="0.25">
      <c r="B7" s="6" t="s">
        <v>13</v>
      </c>
      <c r="C7" s="4"/>
      <c r="D7" s="4"/>
      <c r="E7" s="4"/>
      <c r="F7" s="20"/>
      <c r="G7" s="20"/>
      <c r="H7" s="20"/>
    </row>
    <row r="8" spans="2:8" x14ac:dyDescent="0.25">
      <c r="B8" s="13" t="s">
        <v>14</v>
      </c>
      <c r="C8" s="4"/>
      <c r="D8" s="4"/>
      <c r="E8" s="4"/>
      <c r="F8" s="20"/>
      <c r="G8" s="20"/>
      <c r="H8" s="20"/>
    </row>
    <row r="9" spans="2:8" x14ac:dyDescent="0.25">
      <c r="B9" s="14" t="s">
        <v>15</v>
      </c>
      <c r="C9" s="4"/>
      <c r="D9" s="4"/>
      <c r="E9" s="4"/>
      <c r="F9" s="20"/>
      <c r="G9" s="20"/>
      <c r="H9" s="20"/>
    </row>
    <row r="10" spans="2:8" x14ac:dyDescent="0.25">
      <c r="B10" s="14" t="s">
        <v>16</v>
      </c>
      <c r="C10" s="4"/>
      <c r="D10" s="4"/>
      <c r="E10" s="4"/>
      <c r="F10" s="20"/>
      <c r="G10" s="20"/>
      <c r="H10" s="20"/>
    </row>
    <row r="11" spans="2:8" x14ac:dyDescent="0.25">
      <c r="B11" s="6" t="s">
        <v>17</v>
      </c>
      <c r="C11" s="4"/>
      <c r="D11" s="4"/>
      <c r="E11" s="5"/>
      <c r="F11" s="20"/>
      <c r="G11" s="20"/>
      <c r="H11" s="20"/>
    </row>
    <row r="12" spans="2:8" x14ac:dyDescent="0.25">
      <c r="B12" s="15" t="s">
        <v>18</v>
      </c>
      <c r="C12" s="4"/>
      <c r="D12" s="4"/>
      <c r="E12" s="5"/>
      <c r="F12" s="20"/>
      <c r="G12" s="20"/>
      <c r="H12" s="20"/>
    </row>
    <row r="13" spans="2:8" x14ac:dyDescent="0.25">
      <c r="B13" s="6" t="s">
        <v>19</v>
      </c>
      <c r="C13" s="4"/>
      <c r="D13" s="4"/>
      <c r="E13" s="5"/>
      <c r="F13" s="20"/>
      <c r="G13" s="20"/>
      <c r="H13" s="20"/>
    </row>
    <row r="14" spans="2:8" x14ac:dyDescent="0.25">
      <c r="B14" s="15" t="s">
        <v>20</v>
      </c>
      <c r="C14" s="4"/>
      <c r="D14" s="4"/>
      <c r="E14" s="5"/>
      <c r="F14" s="20"/>
      <c r="G14" s="20"/>
      <c r="H14" s="20"/>
    </row>
    <row r="15" spans="2:8" x14ac:dyDescent="0.25">
      <c r="B15" s="9" t="s">
        <v>11</v>
      </c>
      <c r="C15" s="4"/>
      <c r="D15" s="4"/>
      <c r="E15" s="5"/>
      <c r="F15" s="20"/>
      <c r="G15" s="20"/>
      <c r="H15" s="20"/>
    </row>
    <row r="16" spans="2:8" x14ac:dyDescent="0.25">
      <c r="B16" s="15"/>
      <c r="C16" s="4"/>
      <c r="D16" s="4"/>
      <c r="E16" s="5"/>
      <c r="F16" s="20"/>
      <c r="G16" s="20"/>
      <c r="H16" s="20"/>
    </row>
    <row r="17" spans="2:8" ht="15.75" customHeight="1" x14ac:dyDescent="0.25">
      <c r="B17" s="6" t="s">
        <v>39</v>
      </c>
      <c r="C17" s="4"/>
      <c r="D17" s="4"/>
      <c r="E17" s="5"/>
      <c r="F17" s="20"/>
      <c r="G17" s="20"/>
      <c r="H17" s="20"/>
    </row>
    <row r="18" spans="2:8" ht="15.75" customHeight="1" x14ac:dyDescent="0.25">
      <c r="B18" s="6" t="s">
        <v>13</v>
      </c>
      <c r="C18" s="4"/>
      <c r="D18" s="4"/>
      <c r="E18" s="4"/>
      <c r="F18" s="20"/>
      <c r="G18" s="20"/>
      <c r="H18" s="20"/>
    </row>
    <row r="19" spans="2:8" x14ac:dyDescent="0.25">
      <c r="B19" s="13" t="s">
        <v>14</v>
      </c>
      <c r="C19" s="4"/>
      <c r="D19" s="4"/>
      <c r="E19" s="4"/>
      <c r="F19" s="20"/>
      <c r="G19" s="20"/>
      <c r="H19" s="20"/>
    </row>
    <row r="20" spans="2:8" x14ac:dyDescent="0.25">
      <c r="B20" s="14" t="s">
        <v>15</v>
      </c>
      <c r="C20" s="4"/>
      <c r="D20" s="4"/>
      <c r="E20" s="4"/>
      <c r="F20" s="20"/>
      <c r="G20" s="20"/>
      <c r="H20" s="20"/>
    </row>
    <row r="21" spans="2:8" x14ac:dyDescent="0.25">
      <c r="B21" s="14" t="s">
        <v>16</v>
      </c>
      <c r="C21" s="4"/>
      <c r="D21" s="4"/>
      <c r="E21" s="4"/>
      <c r="F21" s="20"/>
      <c r="G21" s="20"/>
      <c r="H21" s="20"/>
    </row>
    <row r="22" spans="2:8" x14ac:dyDescent="0.25">
      <c r="B22" s="6" t="s">
        <v>17</v>
      </c>
      <c r="C22" s="4"/>
      <c r="D22" s="4"/>
      <c r="E22" s="5"/>
      <c r="F22" s="20"/>
      <c r="G22" s="20"/>
      <c r="H22" s="20"/>
    </row>
    <row r="23" spans="2:8" x14ac:dyDescent="0.25">
      <c r="B23" s="15" t="s">
        <v>18</v>
      </c>
      <c r="C23" s="4"/>
      <c r="D23" s="4"/>
      <c r="E23" s="5"/>
      <c r="F23" s="20"/>
      <c r="G23" s="20"/>
      <c r="H23" s="20"/>
    </row>
    <row r="24" spans="2:8" x14ac:dyDescent="0.25">
      <c r="B24" s="6" t="s">
        <v>19</v>
      </c>
      <c r="C24" s="4"/>
      <c r="D24" s="4"/>
      <c r="E24" s="5"/>
      <c r="F24" s="20"/>
      <c r="G24" s="20"/>
      <c r="H24" s="20"/>
    </row>
    <row r="25" spans="2:8" x14ac:dyDescent="0.25">
      <c r="B25" s="15" t="s">
        <v>20</v>
      </c>
      <c r="C25" s="4"/>
      <c r="D25" s="4"/>
      <c r="E25" s="5"/>
      <c r="F25" s="20"/>
      <c r="G25" s="20"/>
      <c r="H25" s="20"/>
    </row>
    <row r="26" spans="2:8" x14ac:dyDescent="0.25">
      <c r="B26" s="9" t="s">
        <v>11</v>
      </c>
      <c r="C26" s="4"/>
      <c r="D26" s="4"/>
      <c r="E26" s="5"/>
      <c r="F26" s="20"/>
      <c r="G26" s="20"/>
      <c r="H26" s="20"/>
    </row>
    <row r="28" spans="2:8" x14ac:dyDescent="0.25">
      <c r="B28" s="30"/>
      <c r="C28" s="30"/>
      <c r="D28" s="30"/>
      <c r="E28" s="30"/>
      <c r="F28" s="30"/>
      <c r="G28" s="30"/>
      <c r="H28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B1:I43"/>
  <sheetViews>
    <sheetView workbookViewId="0">
      <selection activeCell="F13" sqref="F13"/>
    </sheetView>
  </sheetViews>
  <sheetFormatPr defaultRowHeight="15" x14ac:dyDescent="0.25"/>
  <cols>
    <col min="2" max="2" width="9.85546875" customWidth="1"/>
    <col min="3" max="3" width="11.7109375" customWidth="1"/>
    <col min="4" max="4" width="25.42578125" customWidth="1"/>
    <col min="5" max="5" width="39" customWidth="1"/>
    <col min="6" max="7" width="24.28515625" customWidth="1"/>
    <col min="8" max="8" width="15.7109375" customWidth="1"/>
    <col min="9" max="9" width="24.28515625" customWidth="1"/>
  </cols>
  <sheetData>
    <row r="1" spans="2:9" ht="18" x14ac:dyDescent="0.25">
      <c r="B1" s="2"/>
      <c r="C1" s="2"/>
      <c r="D1" s="2"/>
      <c r="E1" s="2"/>
      <c r="F1" s="2"/>
      <c r="G1" s="2"/>
      <c r="H1" s="3"/>
      <c r="I1" s="3"/>
    </row>
    <row r="2" spans="2:9" ht="18" customHeight="1" x14ac:dyDescent="0.25">
      <c r="B2" s="101" t="s">
        <v>8</v>
      </c>
      <c r="C2" s="101"/>
      <c r="D2" s="101"/>
      <c r="E2" s="101"/>
      <c r="F2" s="101"/>
      <c r="G2" s="101"/>
      <c r="H2" s="101"/>
      <c r="I2" s="17"/>
    </row>
    <row r="3" spans="2:9" ht="18" x14ac:dyDescent="0.25">
      <c r="B3" s="37"/>
      <c r="C3" s="37"/>
      <c r="D3" s="37"/>
      <c r="E3" s="37"/>
      <c r="F3" s="37"/>
      <c r="G3" s="37"/>
      <c r="H3" s="38"/>
      <c r="I3" s="3"/>
    </row>
    <row r="4" spans="2:9" ht="15.75" x14ac:dyDescent="0.25">
      <c r="B4" s="138" t="s">
        <v>46</v>
      </c>
      <c r="C4" s="138"/>
      <c r="D4" s="138"/>
      <c r="E4" s="138"/>
      <c r="F4" s="138"/>
      <c r="G4" s="138"/>
      <c r="H4" s="138"/>
    </row>
    <row r="5" spans="2:9" ht="18" x14ac:dyDescent="0.25">
      <c r="B5" s="37"/>
      <c r="C5" s="37"/>
      <c r="D5" s="37"/>
      <c r="E5" s="37"/>
      <c r="F5" s="37"/>
      <c r="G5" s="37"/>
      <c r="H5" s="38"/>
    </row>
    <row r="6" spans="2:9" ht="29.25" customHeight="1" x14ac:dyDescent="0.25">
      <c r="B6" s="130" t="s">
        <v>7</v>
      </c>
      <c r="C6" s="131"/>
      <c r="D6" s="131"/>
      <c r="E6" s="132"/>
      <c r="F6" s="25" t="s">
        <v>66</v>
      </c>
      <c r="G6" s="25" t="s">
        <v>149</v>
      </c>
      <c r="H6" s="25" t="s">
        <v>42</v>
      </c>
    </row>
    <row r="7" spans="2:9" s="28" customFormat="1" ht="18" customHeight="1" x14ac:dyDescent="0.2">
      <c r="B7" s="133">
        <v>1</v>
      </c>
      <c r="C7" s="134"/>
      <c r="D7" s="134"/>
      <c r="E7" s="135"/>
      <c r="F7" s="27">
        <v>2</v>
      </c>
      <c r="G7" s="27">
        <v>3</v>
      </c>
      <c r="H7" s="27" t="s">
        <v>153</v>
      </c>
    </row>
    <row r="8" spans="2:9" ht="25.5" x14ac:dyDescent="0.25">
      <c r="B8" s="76">
        <v>48865</v>
      </c>
      <c r="C8" s="77"/>
      <c r="D8" s="78"/>
      <c r="E8" s="83" t="s">
        <v>108</v>
      </c>
      <c r="F8" s="63">
        <f>F12</f>
        <v>1513000</v>
      </c>
      <c r="G8" s="63">
        <v>1375034.94</v>
      </c>
      <c r="H8" s="99">
        <f>G8/F8*100</f>
        <v>90.881357567746193</v>
      </c>
    </row>
    <row r="9" spans="2:9" x14ac:dyDescent="0.25">
      <c r="B9" s="80"/>
      <c r="C9" s="81">
        <v>33</v>
      </c>
      <c r="D9" s="78"/>
      <c r="E9" s="84" t="s">
        <v>109</v>
      </c>
      <c r="F9" s="63">
        <f>F12</f>
        <v>1513000</v>
      </c>
      <c r="G9" s="63">
        <v>1375034.94</v>
      </c>
      <c r="H9" s="99">
        <f t="shared" ref="H9:H41" si="0">G9/F9*100</f>
        <v>90.881357567746193</v>
      </c>
    </row>
    <row r="10" spans="2:9" x14ac:dyDescent="0.25">
      <c r="B10" s="39"/>
      <c r="C10" s="82">
        <v>3301</v>
      </c>
      <c r="D10" s="29"/>
      <c r="E10" s="85" t="s">
        <v>110</v>
      </c>
      <c r="F10" s="63">
        <f>F12</f>
        <v>1513000</v>
      </c>
      <c r="G10" s="63">
        <v>1375034.94</v>
      </c>
      <c r="H10" s="99">
        <f t="shared" si="0"/>
        <v>90.881357567746193</v>
      </c>
    </row>
    <row r="11" spans="2:9" x14ac:dyDescent="0.25">
      <c r="B11" s="39"/>
      <c r="C11" s="40"/>
      <c r="D11" s="79" t="s">
        <v>111</v>
      </c>
      <c r="E11" s="72" t="s">
        <v>112</v>
      </c>
      <c r="F11" s="63">
        <f>F12</f>
        <v>1513000</v>
      </c>
      <c r="G11" s="63">
        <v>1375034.94</v>
      </c>
      <c r="H11" s="99">
        <f t="shared" si="0"/>
        <v>90.881357567746193</v>
      </c>
    </row>
    <row r="12" spans="2:9" x14ac:dyDescent="0.25">
      <c r="B12" s="39"/>
      <c r="C12" s="40"/>
      <c r="D12" s="29">
        <v>43</v>
      </c>
      <c r="E12" s="71" t="s">
        <v>113</v>
      </c>
      <c r="F12" s="63">
        <f>F13+F18+F40+F41</f>
        <v>1513000</v>
      </c>
      <c r="G12" s="65">
        <v>1375034.94</v>
      </c>
      <c r="H12" s="99">
        <f t="shared" si="0"/>
        <v>90.881357567746193</v>
      </c>
    </row>
    <row r="13" spans="2:9" x14ac:dyDescent="0.25">
      <c r="B13" s="80"/>
      <c r="C13" s="77"/>
      <c r="D13" s="86" t="s">
        <v>140</v>
      </c>
      <c r="E13" s="71" t="s">
        <v>5</v>
      </c>
      <c r="F13" s="58">
        <v>1031900</v>
      </c>
      <c r="G13" s="65">
        <v>953309.25</v>
      </c>
      <c r="H13" s="99">
        <f t="shared" si="0"/>
        <v>92.38387925186548</v>
      </c>
    </row>
    <row r="14" spans="2:9" x14ac:dyDescent="0.25">
      <c r="B14" s="91"/>
      <c r="C14" s="87"/>
      <c r="D14" s="88" t="s">
        <v>141</v>
      </c>
      <c r="E14" s="71" t="s">
        <v>29</v>
      </c>
      <c r="F14" s="64"/>
      <c r="G14" s="65">
        <v>793961.08</v>
      </c>
      <c r="H14" s="100"/>
    </row>
    <row r="15" spans="2:9" x14ac:dyDescent="0.25">
      <c r="B15" s="91"/>
      <c r="C15" s="92"/>
      <c r="D15" s="88" t="s">
        <v>114</v>
      </c>
      <c r="E15" s="71" t="s">
        <v>67</v>
      </c>
      <c r="F15" s="64"/>
      <c r="G15" s="65">
        <v>444.77</v>
      </c>
      <c r="H15" s="100"/>
    </row>
    <row r="16" spans="2:9" x14ac:dyDescent="0.25">
      <c r="B16" s="93"/>
      <c r="C16" s="94"/>
      <c r="D16" s="89" t="s">
        <v>115</v>
      </c>
      <c r="E16" s="71" t="s">
        <v>68</v>
      </c>
      <c r="F16" s="64"/>
      <c r="G16" s="65">
        <v>31223.27</v>
      </c>
      <c r="H16" s="100"/>
    </row>
    <row r="17" spans="2:8" x14ac:dyDescent="0.25">
      <c r="B17" s="91"/>
      <c r="C17" s="92"/>
      <c r="D17" s="88" t="s">
        <v>116</v>
      </c>
      <c r="E17" s="71" t="s">
        <v>70</v>
      </c>
      <c r="F17" s="64"/>
      <c r="G17" s="65">
        <v>127680.13</v>
      </c>
      <c r="H17" s="100"/>
    </row>
    <row r="18" spans="2:8" x14ac:dyDescent="0.25">
      <c r="B18" s="91"/>
      <c r="C18" s="92"/>
      <c r="D18" s="86" t="s">
        <v>142</v>
      </c>
      <c r="E18" s="71" t="s">
        <v>10</v>
      </c>
      <c r="F18" s="58">
        <v>424700</v>
      </c>
      <c r="G18" s="65">
        <v>370612.69</v>
      </c>
      <c r="H18" s="99">
        <f t="shared" si="0"/>
        <v>87.264584412526489</v>
      </c>
    </row>
    <row r="19" spans="2:8" x14ac:dyDescent="0.25">
      <c r="B19" s="93"/>
      <c r="C19" s="94"/>
      <c r="D19" s="89" t="s">
        <v>117</v>
      </c>
      <c r="E19" s="71" t="s">
        <v>31</v>
      </c>
      <c r="F19" s="64"/>
      <c r="G19" s="65">
        <v>15942.78</v>
      </c>
      <c r="H19" s="100"/>
    </row>
    <row r="20" spans="2:8" ht="25.5" x14ac:dyDescent="0.25">
      <c r="B20" s="91"/>
      <c r="C20" s="92"/>
      <c r="D20" s="88" t="s">
        <v>118</v>
      </c>
      <c r="E20" s="71" t="s">
        <v>71</v>
      </c>
      <c r="F20" s="64"/>
      <c r="G20" s="65">
        <v>12524.48</v>
      </c>
      <c r="H20" s="100"/>
    </row>
    <row r="21" spans="2:8" x14ac:dyDescent="0.25">
      <c r="B21" s="93"/>
      <c r="C21" s="94"/>
      <c r="D21" s="89" t="s">
        <v>119</v>
      </c>
      <c r="E21" s="71" t="s">
        <v>72</v>
      </c>
      <c r="F21" s="64"/>
      <c r="G21" s="65">
        <v>6820</v>
      </c>
      <c r="H21" s="100"/>
    </row>
    <row r="22" spans="2:8" x14ac:dyDescent="0.25">
      <c r="B22" s="91"/>
      <c r="C22" s="92"/>
      <c r="D22" s="88" t="s">
        <v>120</v>
      </c>
      <c r="E22" s="71" t="s">
        <v>74</v>
      </c>
      <c r="F22" s="64"/>
      <c r="G22" s="65">
        <v>16126.68</v>
      </c>
      <c r="H22" s="100"/>
    </row>
    <row r="23" spans="2:8" x14ac:dyDescent="0.25">
      <c r="B23" s="93"/>
      <c r="C23" s="94"/>
      <c r="D23" s="89" t="s">
        <v>121</v>
      </c>
      <c r="E23" s="71" t="s">
        <v>75</v>
      </c>
      <c r="F23" s="64"/>
      <c r="G23" s="65">
        <v>16213.84</v>
      </c>
      <c r="H23" s="100"/>
    </row>
    <row r="24" spans="2:8" x14ac:dyDescent="0.25">
      <c r="B24" s="91"/>
      <c r="C24" s="92"/>
      <c r="D24" s="88" t="s">
        <v>122</v>
      </c>
      <c r="E24" s="71" t="s">
        <v>123</v>
      </c>
      <c r="F24" s="64"/>
      <c r="G24" s="65">
        <v>542.70000000000005</v>
      </c>
      <c r="H24" s="100"/>
    </row>
    <row r="25" spans="2:8" x14ac:dyDescent="0.25">
      <c r="B25" s="93"/>
      <c r="C25" s="94"/>
      <c r="D25" s="89" t="s">
        <v>124</v>
      </c>
      <c r="E25" s="71" t="s">
        <v>125</v>
      </c>
      <c r="F25" s="64"/>
      <c r="G25" s="65">
        <v>8728.8700000000008</v>
      </c>
      <c r="H25" s="100"/>
    </row>
    <row r="26" spans="2:8" x14ac:dyDescent="0.25">
      <c r="B26" s="91"/>
      <c r="C26" s="92"/>
      <c r="D26" s="88" t="s">
        <v>126</v>
      </c>
      <c r="E26" s="71" t="s">
        <v>127</v>
      </c>
      <c r="F26" s="64"/>
      <c r="G26" s="65">
        <v>5066.18</v>
      </c>
      <c r="H26" s="100"/>
    </row>
    <row r="27" spans="2:8" x14ac:dyDescent="0.25">
      <c r="B27" s="93"/>
      <c r="C27" s="94"/>
      <c r="D27" s="89" t="s">
        <v>128</v>
      </c>
      <c r="E27" s="71" t="s">
        <v>80</v>
      </c>
      <c r="F27" s="64"/>
      <c r="G27" s="65">
        <v>15317.19</v>
      </c>
      <c r="H27" s="100"/>
    </row>
    <row r="28" spans="2:8" x14ac:dyDescent="0.25">
      <c r="B28" s="91"/>
      <c r="C28" s="92"/>
      <c r="D28" s="88" t="s">
        <v>129</v>
      </c>
      <c r="E28" s="71" t="s">
        <v>81</v>
      </c>
      <c r="F28" s="64"/>
      <c r="G28" s="65">
        <v>5343.2</v>
      </c>
      <c r="H28" s="100"/>
    </row>
    <row r="29" spans="2:8" x14ac:dyDescent="0.25">
      <c r="B29" s="93"/>
      <c r="C29" s="94"/>
      <c r="D29" s="89" t="s">
        <v>130</v>
      </c>
      <c r="E29" s="71" t="s">
        <v>82</v>
      </c>
      <c r="F29" s="64"/>
      <c r="G29" s="65">
        <v>167481.32999999999</v>
      </c>
      <c r="H29" s="100"/>
    </row>
    <row r="30" spans="2:8" x14ac:dyDescent="0.25">
      <c r="B30" s="91"/>
      <c r="C30" s="92"/>
      <c r="D30" s="88" t="s">
        <v>131</v>
      </c>
      <c r="E30" s="71" t="s">
        <v>83</v>
      </c>
      <c r="F30" s="64"/>
      <c r="G30" s="65">
        <v>7682.92</v>
      </c>
      <c r="H30" s="100"/>
    </row>
    <row r="31" spans="2:8" x14ac:dyDescent="0.25">
      <c r="B31" s="93"/>
      <c r="C31" s="94"/>
      <c r="D31" s="89" t="s">
        <v>132</v>
      </c>
      <c r="E31" s="71" t="s">
        <v>84</v>
      </c>
      <c r="F31" s="64"/>
      <c r="G31" s="65">
        <v>17888.099999999999</v>
      </c>
      <c r="H31" s="100"/>
    </row>
    <row r="32" spans="2:8" x14ac:dyDescent="0.25">
      <c r="B32" s="91"/>
      <c r="C32" s="92"/>
      <c r="D32" s="88" t="s">
        <v>133</v>
      </c>
      <c r="E32" s="71" t="s">
        <v>85</v>
      </c>
      <c r="F32" s="64"/>
      <c r="G32" s="65">
        <v>21764.67</v>
      </c>
      <c r="H32" s="100"/>
    </row>
    <row r="33" spans="2:8" x14ac:dyDescent="0.25">
      <c r="B33" s="93"/>
      <c r="C33" s="94"/>
      <c r="D33" s="89" t="s">
        <v>134</v>
      </c>
      <c r="E33" s="71" t="s">
        <v>86</v>
      </c>
      <c r="F33" s="64"/>
      <c r="G33" s="65">
        <v>26653.52</v>
      </c>
      <c r="H33" s="100"/>
    </row>
    <row r="34" spans="2:8" ht="25.5" x14ac:dyDescent="0.25">
      <c r="B34" s="91"/>
      <c r="C34" s="92"/>
      <c r="D34" s="88" t="s">
        <v>135</v>
      </c>
      <c r="E34" s="71" t="s">
        <v>88</v>
      </c>
      <c r="F34" s="64"/>
      <c r="G34" s="65">
        <v>12369</v>
      </c>
      <c r="H34" s="100"/>
    </row>
    <row r="35" spans="2:8" x14ac:dyDescent="0.25">
      <c r="B35" s="93"/>
      <c r="C35" s="94"/>
      <c r="D35" s="89" t="s">
        <v>136</v>
      </c>
      <c r="E35" s="71" t="s">
        <v>89</v>
      </c>
      <c r="F35" s="64"/>
      <c r="G35" s="65">
        <v>1811.55</v>
      </c>
      <c r="H35" s="100"/>
    </row>
    <row r="36" spans="2:8" x14ac:dyDescent="0.25">
      <c r="B36" s="91"/>
      <c r="C36" s="92"/>
      <c r="D36" s="88" t="s">
        <v>137</v>
      </c>
      <c r="E36" s="71" t="s">
        <v>90</v>
      </c>
      <c r="F36" s="64"/>
      <c r="G36" s="65">
        <v>6631.04</v>
      </c>
      <c r="H36" s="100"/>
    </row>
    <row r="37" spans="2:8" x14ac:dyDescent="0.25">
      <c r="B37" s="93"/>
      <c r="C37" s="94"/>
      <c r="D37" s="89" t="s">
        <v>138</v>
      </c>
      <c r="E37" s="71" t="s">
        <v>91</v>
      </c>
      <c r="F37" s="64"/>
      <c r="G37" s="65">
        <v>350</v>
      </c>
      <c r="H37" s="100"/>
    </row>
    <row r="38" spans="2:8" x14ac:dyDescent="0.25">
      <c r="B38" s="91"/>
      <c r="C38" s="92"/>
      <c r="D38" s="88" t="s">
        <v>143</v>
      </c>
      <c r="E38" s="71" t="s">
        <v>92</v>
      </c>
      <c r="F38" s="64"/>
      <c r="G38" s="65">
        <v>403.49</v>
      </c>
      <c r="H38" s="100"/>
    </row>
    <row r="39" spans="2:8" x14ac:dyDescent="0.25">
      <c r="B39" s="93"/>
      <c r="C39" s="94"/>
      <c r="D39" s="89" t="s">
        <v>139</v>
      </c>
      <c r="E39" s="71" t="s">
        <v>87</v>
      </c>
      <c r="F39" s="64"/>
      <c r="G39" s="65">
        <v>4951.1499999999996</v>
      </c>
      <c r="H39" s="100"/>
    </row>
    <row r="40" spans="2:8" x14ac:dyDescent="0.25">
      <c r="B40" s="91"/>
      <c r="C40" s="92"/>
      <c r="D40" s="86">
        <v>34</v>
      </c>
      <c r="E40" s="31" t="s">
        <v>93</v>
      </c>
      <c r="F40" s="63">
        <v>100</v>
      </c>
      <c r="G40" s="65">
        <v>0</v>
      </c>
      <c r="H40" s="99">
        <f t="shared" si="0"/>
        <v>0</v>
      </c>
    </row>
    <row r="41" spans="2:8" ht="25.5" x14ac:dyDescent="0.25">
      <c r="B41" s="91"/>
      <c r="C41" s="92"/>
      <c r="D41" s="86" t="s">
        <v>144</v>
      </c>
      <c r="E41" s="71" t="s">
        <v>97</v>
      </c>
      <c r="F41" s="73">
        <v>56300</v>
      </c>
      <c r="G41" s="65">
        <v>51113</v>
      </c>
      <c r="H41" s="99">
        <f t="shared" si="0"/>
        <v>90.786856127886324</v>
      </c>
    </row>
    <row r="42" spans="2:8" x14ac:dyDescent="0.25">
      <c r="B42" s="91"/>
      <c r="C42" s="92"/>
      <c r="D42" s="88" t="s">
        <v>145</v>
      </c>
      <c r="E42" s="71" t="s">
        <v>99</v>
      </c>
      <c r="F42" s="64"/>
      <c r="G42" s="65">
        <v>19113</v>
      </c>
      <c r="H42" s="100"/>
    </row>
    <row r="43" spans="2:8" x14ac:dyDescent="0.25">
      <c r="B43" s="95"/>
      <c r="C43" s="96"/>
      <c r="D43" s="90" t="s">
        <v>146</v>
      </c>
      <c r="E43" s="71" t="s">
        <v>102</v>
      </c>
      <c r="F43" s="64"/>
      <c r="G43" s="65">
        <v>32000</v>
      </c>
      <c r="H43" s="100"/>
    </row>
  </sheetData>
  <mergeCells count="4">
    <mergeCell ref="B4:H4"/>
    <mergeCell ref="B6:E6"/>
    <mergeCell ref="B7:E7"/>
    <mergeCell ref="B2:H2"/>
  </mergeCells>
  <pageMargins left="0.7" right="0.7" top="0.75" bottom="0.75" header="0.3" footer="0.3"/>
  <pageSetup paperSize="9" scale="73" orientation="landscape" r:id="rId1"/>
  <ignoredErrors>
    <ignoredError sqref="D41:D43 D13:D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9B40ACEBF84448B22385A6EAD467B" ma:contentTypeVersion="17" ma:contentTypeDescription="Create a new document." ma:contentTypeScope="" ma:versionID="32d586713953a335421f2a93b89ca167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25af5be8e31e562dbb70a182df64ef26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108f23-6ce5-4df7-b1e5-6b137400dabf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AF3B3906-73E6-4439-9CAB-1C1221C7DC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d6f2f3-afd8-4f8d-86e3-cabbb3849405"/>
    <ds:schemaRef ds:uri="5886cc92-a7f3-45d8-90fc-d9bf4c02a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4AAD15-9762-4368-93DF-CD6D995743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017B50-AA63-427A-8102-74D2AE49447A}">
  <ds:schemaRefs>
    <ds:schemaRef ds:uri="http://schemas.microsoft.com/office/2006/metadata/properties"/>
    <ds:schemaRef ds:uri="http://schemas.microsoft.com/office/infopath/2007/PartnerControls"/>
    <ds:schemaRef ds:uri="4fd6f2f3-afd8-4f8d-86e3-cabbb3849405"/>
    <ds:schemaRef ds:uri="5886cc92-a7f3-45d8-90fc-d9bf4c02a4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Marija Elek</cp:lastModifiedBy>
  <cp:lastPrinted>2023-08-24T12:14:57Z</cp:lastPrinted>
  <dcterms:created xsi:type="dcterms:W3CDTF">2022-08-12T12:51:27Z</dcterms:created>
  <dcterms:modified xsi:type="dcterms:W3CDTF">2026-03-24T10:13:38Z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  <property fmtid="{D5CDD505-2E9C-101B-9397-08002B2CF9AE}" pid="3" name="ContentTypeId">
    <vt:lpwstr>0x010100B2D9B40ACEBF84448B22385A6EAD467B</vt:lpwstr>
  </property>
  <property fmtid="{D5CDD505-2E9C-101B-9397-08002B2CF9AE}" pid="4" name="MediaServiceImageTags">
    <vt:lpwstr/>
  </property>
</Properties>
</file>